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DieseArbeitsmappe" defaultThemeVersion="124226"/>
  <mc:AlternateContent xmlns:mc="http://schemas.openxmlformats.org/markup-compatibility/2006">
    <mc:Choice Requires="x15">
      <x15ac:absPath xmlns:x15ac="http://schemas.microsoft.com/office/spreadsheetml/2010/11/ac" url="C:\Users\ugo.demarest\Downloads\"/>
    </mc:Choice>
  </mc:AlternateContent>
  <xr:revisionPtr revIDLastSave="0" documentId="13_ncr:1_{74A24A94-7B24-437D-B202-6DF4586982FB}" xr6:coauthVersionLast="47" xr6:coauthVersionMax="47" xr10:uidLastSave="{00000000-0000-0000-0000-000000000000}"/>
  <workbookProtection workbookAlgorithmName="SHA-512" workbookHashValue="fgqf3y+Lwqi9bKgf+1FhMg8guWABikdiE3gewZupYmSR7jyfVpI6C7ZZplBaZONP8nFZ5k4fj7zG/7FYaM30Lw==" workbookSaltValue="FiDWoV4G5Q0v+WWBlCxe+w==" workbookSpinCount="100000" lockStructure="1"/>
  <bookViews>
    <workbookView xWindow="20370" yWindow="-120" windowWidth="29040" windowHeight="15840" firstSheet="1" activeTab="4" xr2:uid="{00000000-000D-0000-FFFF-FFFF00000000}"/>
  </bookViews>
  <sheets>
    <sheet name="a_Contents" sheetId="18" r:id="rId1"/>
    <sheet name="b_Guidelines &amp; conditions" sheetId="19" r:id="rId2"/>
    <sheet name="A_VersionMMP" sheetId="14" r:id="rId3"/>
    <sheet name="B_InstallationData" sheetId="6" r:id="rId4"/>
    <sheet name="C_InstallationDescription" sheetId="1" r:id="rId5"/>
    <sheet name="D_MethodsProcedures" sheetId="4" r:id="rId6"/>
    <sheet name="E_EnergyFlows" sheetId="15" r:id="rId7"/>
    <sheet name="F_ProductBM" sheetId="13" r:id="rId8"/>
    <sheet name="G_Fall-back" sheetId="16" r:id="rId9"/>
    <sheet name="H_SpecialBM" sheetId="21" r:id="rId10"/>
    <sheet name="I_MSspecific" sheetId="9" r:id="rId11"/>
    <sheet name="J_Comments" sheetId="10" r:id="rId12"/>
    <sheet name="EUwideConstants" sheetId="2" state="hidden" r:id="rId13"/>
    <sheet name="MSParameters" sheetId="20" state="hidden" r:id="rId14"/>
    <sheet name="Translations" sheetId="7" state="hidden" r:id="rId15"/>
    <sheet name="VersionDocumentation" sheetId="17" state="hidden" r:id="rId16"/>
  </sheets>
  <externalReferences>
    <externalReference r:id="rId17"/>
  </externalReferences>
  <definedNames>
    <definedName name="_xlnm._FilterDatabase" localSheetId="7" hidden="1">F_ProductBM!$A$6:$Z$2152</definedName>
    <definedName name="_xlnm._FilterDatabase" localSheetId="14" hidden="1">Translations!$A$1:$G$864</definedName>
    <definedName name="_Toc522542288" localSheetId="4">C_InstallationDescription!$F$63</definedName>
    <definedName name="CNTR_AnnexIActivities">C_InstallationDescription!$P$35:$P$40</definedName>
    <definedName name="CNTR_ExistConnectionEntries">C_InstallationDescription!$G$146</definedName>
    <definedName name="CNTR_ExistSubInstEntries">C_InstallationDescription!$G$146</definedName>
    <definedName name="CNTR_FallBackRelevant">'[1]E_Fall-backApproach'!$L$6</definedName>
    <definedName name="CNTR_FallBackSubInstRelevant">C_InstallationDescription!$K$36:$K$45</definedName>
    <definedName name="CNTR_MoreThan1Sub">C_InstallationDescription!$K$124</definedName>
    <definedName name="CNTR_SubInstListIsProdBM">C_InstallationDescription!$H$124:$H$143</definedName>
    <definedName name="CNTR_SubInstListNames">C_InstallationDescription!$F$124:$F$143</definedName>
    <definedName name="CNTR_TemplateVersion">a_Contents!$G$45</definedName>
    <definedName name="EUconst_AnnexIActivities">EUwideConstants!$B$51:$B$78</definedName>
    <definedName name="Euconst_approach">EUwideConstants!$B$193:$E$193</definedName>
    <definedName name="EUconst_BM">EUwideConstants!$B$12</definedName>
    <definedName name="EUconst_BMlistCBAMstatus">EUwideConstants!$I$123:$I$175</definedName>
    <definedName name="EUconst_BMlistCLstatus">EUwideConstants!$H$123:$H$175</definedName>
    <definedName name="EUconst_BMlistElExchangability">EUwideConstants!$J$123:$J$175</definedName>
    <definedName name="EUconst_BMlistMainNumberOfBM">EUwideConstants!$C$123:$C$175</definedName>
    <definedName name="EUconst_BMlistNames">EUwideConstants!$F$123:$F$175</definedName>
    <definedName name="EUconst_BMlistNumberOfActivity">EUwideConstants!$B$123:$B$175</definedName>
    <definedName name="EUconst_BMlistNumberOfBM">EUwideConstants!$D$123:$D$175</definedName>
    <definedName name="EUconst_BMlistSpecialJumpTable">EUwideConstants!$L$123:$L$175</definedName>
    <definedName name="EUconst_BMlistSpecialReporting">EUwideConstants!$K$123:$K$175</definedName>
    <definedName name="EUconst_BMlistUnits">EUwideConstants!$G$123:$G$175</definedName>
    <definedName name="Euconst_Capacityunit">EUwideConstants!$B$29</definedName>
    <definedName name="EUconst_CombustionActivity">EUwideConstants!$B$51:$B$78</definedName>
    <definedName name="EUconst_ConfirmAllowUseOfData">EUwideConstants!$B$7</definedName>
    <definedName name="EUconst_ConnectedEntityTypes">EUwideConstants!$B$42:$F$42</definedName>
    <definedName name="EUconst_ConnectionShortTypes">EUwideConstants!$B$44:$D$44</definedName>
    <definedName name="EUconst_ConnectionTransferTypes">EUwideConstants!$B$45:$C$45</definedName>
    <definedName name="EUconst_ConnectionTypes">EUwideConstants!$B$43:$E$43</definedName>
    <definedName name="Euconst_date">EUwideConstants!$B$4:$C$4</definedName>
    <definedName name="Euconst_determinationmethods">EUwideConstants!$B$199:$D$199</definedName>
    <definedName name="Euconst_em1">EUwideConstants!#REF!</definedName>
    <definedName name="Euconst_em2">EUwideConstants!#REF!</definedName>
    <definedName name="Euconst_em3">EUwideConstants!#REF!</definedName>
    <definedName name="EUconst_FallBackListCBAMstatus">EUwideConstants!$I$179:$I$188</definedName>
    <definedName name="EUconst_FallBackListCLstatus">EUwideConstants!$H$179:$H$188</definedName>
    <definedName name="EUconst_FallBackListNames">EUwideConstants!$F$179:$F$188</definedName>
    <definedName name="EUconst_FallBackListNumber">EUwideConstants!$D$179:$D$188</definedName>
    <definedName name="EUconst_FallBackListUnits">EUwideConstants!$G$179:$G$188</definedName>
    <definedName name="EUconst_Fuel">EUwideConstants!$B$11</definedName>
    <definedName name="Euconst_generalmethods">EUwideConstants!$B$192:$E$192</definedName>
    <definedName name="Euconst_GHGemitted">EUwideConstants!$B$28:$C$28</definedName>
    <definedName name="Euconst_importexport">EUwideConstants!$B$30:$C$30</definedName>
    <definedName name="Euconst_indirectdetermination">EUwideConstants!$B$195:$D$195</definedName>
    <definedName name="Euconst_instruments">EUwideConstants!$B$194:$D$194</definedName>
    <definedName name="Euconst_MMPstatus">EUwideConstants!$B$6:$G$6</definedName>
    <definedName name="EUconst_MsgBackToSheetF">EUwideConstants!$B$34</definedName>
    <definedName name="EUConst_MsgDescription">EUwideConstants!$B$38</definedName>
    <definedName name="EUconst_MsgEnterThisSection">EUwideConstants!$B$37</definedName>
    <definedName name="EUconst_MsgGoOn">EUwideConstants!$B$39</definedName>
    <definedName name="EUconst_MsgGoToNextSubInst">EUwideConstants!$B$41</definedName>
    <definedName name="EUconst_MsgSeeFirst">EUwideConstants!$B$40</definedName>
    <definedName name="EUconst_MSlist">EUwideConstants!$B$8:$AF$8</definedName>
    <definedName name="EUconst_MSlistEUTLcodes">EUwideConstants!$B$10:$AF$10</definedName>
    <definedName name="Euconst_NA">EUwideConstants!$B$5</definedName>
    <definedName name="EUConst_NotRelevant">EUwideConstants!$B$36</definedName>
    <definedName name="Euconst_properties">EUwideConstants!$B$198:$F$198</definedName>
    <definedName name="Euconst_quantification_annual">EUwideConstants!$B$199:$C$199</definedName>
    <definedName name="Euconst_quantification_energy">EUwideConstants!$B$197:$G$197</definedName>
    <definedName name="Euconst_quantification_fuels">EUwideConstants!$B$196:$G$196</definedName>
    <definedName name="Euconst_quantification_heat">EUwideConstants!$B$200:$E$200</definedName>
    <definedName name="Euconst_quantification_heat2">EUwideConstants!#REF!</definedName>
    <definedName name="EUConst_Relevant">EUwideConstants!$B$35</definedName>
    <definedName name="EUconst_Sourcestreamtype">EUwideConstants!$B$85:$B$119</definedName>
    <definedName name="EUconst_tCO2e">EUwideConstants!$B$21</definedName>
    <definedName name="EUconst_TJ">EUwideConstants!$B$19</definedName>
    <definedName name="EUconst_Tons">EUwideConstants!$B$17</definedName>
    <definedName name="Euconst_TrueFalse">EUwideConstants!$B$2:$C$2</definedName>
    <definedName name="Euconst_typeofconnect">EUwideConstants!$B$31:$F$31</definedName>
    <definedName name="Euconst_UncertaintyOrInfeasibleOrUnreasonable">EUwideConstants!$B$32:$D$32</definedName>
    <definedName name="Euconst_wastegases">EUwideConstants!$B$191:$C$191</definedName>
    <definedName name="JUMP_A_Bottom">A_VersionMMP!$D$41</definedName>
    <definedName name="JUMP_A_I">A_VersionMMP!$D$8</definedName>
    <definedName name="JUMP_A_Top">A_VersionMMP!$C$6</definedName>
    <definedName name="JUMP_B_I">B_InstallationData!$D$8</definedName>
    <definedName name="JUMP_C_I">C_InstallationDescription!$D$8</definedName>
    <definedName name="JUMP_C_II">C_InstallationDescription!$C$47</definedName>
    <definedName name="JUMP_C_III">C_InstallationDescription!$C$70</definedName>
    <definedName name="JUMP_C_Top">C_InstallationDescription!$C$6</definedName>
    <definedName name="JUMP_Coverpage_Bottom">a_Contents!$C$60</definedName>
    <definedName name="JUMP_Coverpage_Top">a_Contents!$B$5</definedName>
    <definedName name="JUMP_D_I">D_MethodsProcedures!$D$8</definedName>
    <definedName name="JUMP_D_II">D_MethodsProcedures!$D$54</definedName>
    <definedName name="JUMP_D_Top">D_MethodsProcedures!$C$6</definedName>
    <definedName name="JUMP_E_Electricity">E_EnergyFlows!$C$126</definedName>
    <definedName name="JUMP_E_Fuel">E_EnergyFlows!$C$25</definedName>
    <definedName name="JUMP_E_Heat">E_EnergyFlows!$C$59</definedName>
    <definedName name="JUMP_E_Top">E_EnergyFlows!$C$6</definedName>
    <definedName name="JUMP_E_WasteGas">E_EnergyFlows!$C$93</definedName>
    <definedName name="JUMP_F_Top">F_ProductBM!$C$7</definedName>
    <definedName name="JUMP_F1">F_ProductBM!$C$30</definedName>
    <definedName name="JUMP_F10">F_ProductBM!$C$1948</definedName>
    <definedName name="JUMP_F2">F_ProductBM!$C$308</definedName>
    <definedName name="JUMP_F3">F_ProductBM!$C$513</definedName>
    <definedName name="JUMP_F4">F_ProductBM!$C$718</definedName>
    <definedName name="JUMP_F5">F_ProductBM!$C$923</definedName>
    <definedName name="JUMP_F6">F_ProductBM!$C$1128</definedName>
    <definedName name="JUMP_F7">F_ProductBM!$C$1333</definedName>
    <definedName name="JUMP_F8">F_ProductBM!$C$1538</definedName>
    <definedName name="JUMP_F9">F_ProductBM!$C$1743</definedName>
    <definedName name="JUMP_G_Bottom">'G_Fall-back'!$D$1098</definedName>
    <definedName name="JUMP_G_Top">'G_Fall-back'!$C$7</definedName>
    <definedName name="JUMP_G1">'G_Fall-back'!$C$30</definedName>
    <definedName name="JUMP_G10">'G_Fall-back'!$C$1064</definedName>
    <definedName name="JUMP_G2">'G_Fall-back'!$C$211</definedName>
    <definedName name="JUMP_G3">'G_Fall-back'!$C$351</definedName>
    <definedName name="JUMP_G4">'G_Fall-back'!$C$491</definedName>
    <definedName name="JUMP_G5">'G_Fall-back'!$C$631</definedName>
    <definedName name="JUMP_G6">'G_Fall-back'!$C$761</definedName>
    <definedName name="JUMP_G7">'G_Fall-back'!$C$877</definedName>
    <definedName name="JUMP_G8">'G_Fall-back'!$C$994</definedName>
    <definedName name="JUMP_G9">'G_Fall-back'!$C$1029</definedName>
    <definedName name="JUMP_Guidelines_Bottom">'b_Guidelines &amp; conditions'!$B$91</definedName>
    <definedName name="JUMP_Guidelines_Home">'b_Guidelines &amp; conditions'!$B$7</definedName>
    <definedName name="JUMP_H_Bottom">H_SpecialBM!$D$371</definedName>
    <definedName name="JUMP_H_I">H_SpecialBM!$D$26</definedName>
    <definedName name="JUMP_H_II">H_SpecialBM!$D$117</definedName>
    <definedName name="JUMP_H_III">H_SpecialBM!$D$146</definedName>
    <definedName name="JUMP_H_IV">H_SpecialBM!$D$175</definedName>
    <definedName name="JUMP_H_IX">H_SpecialBM!$D$340</definedName>
    <definedName name="JUMP_H_Top">H_SpecialBM!$C$7</definedName>
    <definedName name="JUMP_H_V">H_SpecialBM!$D$204</definedName>
    <definedName name="JUMP_H_VI">H_SpecialBM!$D$245</definedName>
    <definedName name="JUMP_H_VII">H_SpecialBM!$D$278</definedName>
    <definedName name="JUMP_H_VIII">H_SpecialBM!$D$308</definedName>
    <definedName name="JUMP_I_Top">I_MSspecific!$B$5</definedName>
    <definedName name="JUMP_J_Top">J_Comments!$B$5</definedName>
    <definedName name="JUMP_TOC_Home">a_Contents!$A$5</definedName>
    <definedName name="_xlnm.Print_Area" localSheetId="0">a_Contents!$A$4:$L$60</definedName>
    <definedName name="_xlnm.Print_Area" localSheetId="2">A_VersionMMP!$A$5:$O$42</definedName>
    <definedName name="_xlnm.Print_Area" localSheetId="1">'b_Guidelines &amp; conditions'!$A$4:$K$90</definedName>
    <definedName name="_xlnm.Print_Area" localSheetId="3">B_InstallationData!$B$5:$O$74</definedName>
    <definedName name="_xlnm.Print_Area" localSheetId="4">C_InstallationDescription!$B$5:$O$147</definedName>
    <definedName name="_xlnm.Print_Area" localSheetId="5">D_MethodsProcedures!$B$5:$O$114</definedName>
    <definedName name="_xlnm.Print_Area" localSheetId="6">E_EnergyFlows!$B$5:$O$154</definedName>
    <definedName name="_xlnm.Print_Area" localSheetId="7">F_ProductBM!$B$6:$O$2152</definedName>
    <definedName name="_xlnm.Print_Area" localSheetId="8">'G_Fall-back'!$B$6:$O$1099</definedName>
    <definedName name="_xlnm.Print_Area" localSheetId="9">H_SpecialBM!$B$6:$N$372</definedName>
    <definedName name="_xlnm.Print_Area" localSheetId="10">I_MSspecific!$A$1:$M$15</definedName>
    <definedName name="_xlnm.Print_Area" localSheetId="11">J_Comments!$A$4:$M$45</definedName>
    <definedName name="_xlnm.Print_Area" localSheetId="15">VersionDocumentation!$A$1:$E$86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3" i="7" l="1"/>
  <c r="F4" i="7"/>
  <c r="F5" i="7"/>
  <c r="F6" i="7"/>
  <c r="F7" i="7"/>
  <c r="F8" i="7"/>
  <c r="F9"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124" i="7"/>
  <c r="F125" i="7"/>
  <c r="F126" i="7"/>
  <c r="F127" i="7"/>
  <c r="F128" i="7"/>
  <c r="F129" i="7"/>
  <c r="F130" i="7"/>
  <c r="F131" i="7"/>
  <c r="F132" i="7"/>
  <c r="F133" i="7"/>
  <c r="F134" i="7"/>
  <c r="F135" i="7"/>
  <c r="F136" i="7"/>
  <c r="F137" i="7"/>
  <c r="F138" i="7"/>
  <c r="F139" i="7"/>
  <c r="F140" i="7"/>
  <c r="F141" i="7"/>
  <c r="F142" i="7"/>
  <c r="F143" i="7"/>
  <c r="F144" i="7"/>
  <c r="F145" i="7"/>
  <c r="F146" i="7"/>
  <c r="F147" i="7"/>
  <c r="F148" i="7"/>
  <c r="F149" i="7"/>
  <c r="F150" i="7"/>
  <c r="F151" i="7"/>
  <c r="F152" i="7"/>
  <c r="F153" i="7"/>
  <c r="F154" i="7"/>
  <c r="F155" i="7"/>
  <c r="F156" i="7"/>
  <c r="F157" i="7"/>
  <c r="F158" i="7"/>
  <c r="F159" i="7"/>
  <c r="F160" i="7"/>
  <c r="F161" i="7"/>
  <c r="F162" i="7"/>
  <c r="F163" i="7"/>
  <c r="F164" i="7"/>
  <c r="F165" i="7"/>
  <c r="F166" i="7"/>
  <c r="F167" i="7"/>
  <c r="F168" i="7"/>
  <c r="F169" i="7"/>
  <c r="F170" i="7"/>
  <c r="F171" i="7"/>
  <c r="F172" i="7"/>
  <c r="F173" i="7"/>
  <c r="F174" i="7"/>
  <c r="F175" i="7"/>
  <c r="F176" i="7"/>
  <c r="F177" i="7"/>
  <c r="F178" i="7"/>
  <c r="F179" i="7"/>
  <c r="F180" i="7"/>
  <c r="F181" i="7"/>
  <c r="F182" i="7"/>
  <c r="F183" i="7"/>
  <c r="F184" i="7"/>
  <c r="F185" i="7"/>
  <c r="F186" i="7"/>
  <c r="F187" i="7"/>
  <c r="F188" i="7"/>
  <c r="F189" i="7"/>
  <c r="F190" i="7"/>
  <c r="F191" i="7"/>
  <c r="F192" i="7"/>
  <c r="F193" i="7"/>
  <c r="F194" i="7"/>
  <c r="F195" i="7"/>
  <c r="F196" i="7"/>
  <c r="F197" i="7"/>
  <c r="F198" i="7"/>
  <c r="F199" i="7"/>
  <c r="F200" i="7"/>
  <c r="F201" i="7"/>
  <c r="F202" i="7"/>
  <c r="F203" i="7"/>
  <c r="F204" i="7"/>
  <c r="F205" i="7"/>
  <c r="F206" i="7"/>
  <c r="F207" i="7"/>
  <c r="F208" i="7"/>
  <c r="F209" i="7"/>
  <c r="F210" i="7"/>
  <c r="F211" i="7"/>
  <c r="F212" i="7"/>
  <c r="F213" i="7"/>
  <c r="F214" i="7"/>
  <c r="F215" i="7"/>
  <c r="F216" i="7"/>
  <c r="F217" i="7"/>
  <c r="F218" i="7"/>
  <c r="F219" i="7"/>
  <c r="F220" i="7"/>
  <c r="F221" i="7"/>
  <c r="F222" i="7"/>
  <c r="F223" i="7"/>
  <c r="F224" i="7"/>
  <c r="F225" i="7"/>
  <c r="F226" i="7"/>
  <c r="F227" i="7"/>
  <c r="F228" i="7"/>
  <c r="F229" i="7"/>
  <c r="F230" i="7"/>
  <c r="F231" i="7"/>
  <c r="F232" i="7"/>
  <c r="F233" i="7"/>
  <c r="F234" i="7"/>
  <c r="F235" i="7"/>
  <c r="F236" i="7"/>
  <c r="F237" i="7"/>
  <c r="F238" i="7"/>
  <c r="F239" i="7"/>
  <c r="F240" i="7"/>
  <c r="F241" i="7"/>
  <c r="F242" i="7"/>
  <c r="F243" i="7"/>
  <c r="F244" i="7"/>
  <c r="F245" i="7"/>
  <c r="F246" i="7"/>
  <c r="F247" i="7"/>
  <c r="F248" i="7"/>
  <c r="F249" i="7"/>
  <c r="F250" i="7"/>
  <c r="F251" i="7"/>
  <c r="F252" i="7"/>
  <c r="F253" i="7"/>
  <c r="F254" i="7"/>
  <c r="F255" i="7"/>
  <c r="F256" i="7"/>
  <c r="F257" i="7"/>
  <c r="F258" i="7"/>
  <c r="F259" i="7"/>
  <c r="F260" i="7"/>
  <c r="F261" i="7"/>
  <c r="F262" i="7"/>
  <c r="F263" i="7"/>
  <c r="F264" i="7"/>
  <c r="F265" i="7"/>
  <c r="F266" i="7"/>
  <c r="F267" i="7"/>
  <c r="F268" i="7"/>
  <c r="F269" i="7"/>
  <c r="F270" i="7"/>
  <c r="F271" i="7"/>
  <c r="F272" i="7"/>
  <c r="F273" i="7"/>
  <c r="F274" i="7"/>
  <c r="F275" i="7"/>
  <c r="F276" i="7"/>
  <c r="F277" i="7"/>
  <c r="F278" i="7"/>
  <c r="F279" i="7"/>
  <c r="F280" i="7"/>
  <c r="F281" i="7"/>
  <c r="F282" i="7"/>
  <c r="F283" i="7"/>
  <c r="F284" i="7"/>
  <c r="F285" i="7"/>
  <c r="F286" i="7"/>
  <c r="F287" i="7"/>
  <c r="F288" i="7"/>
  <c r="F289" i="7"/>
  <c r="F290" i="7"/>
  <c r="F291" i="7"/>
  <c r="F292" i="7"/>
  <c r="F293" i="7"/>
  <c r="F294" i="7"/>
  <c r="F295" i="7"/>
  <c r="F296" i="7"/>
  <c r="F297" i="7"/>
  <c r="F298" i="7"/>
  <c r="F299" i="7"/>
  <c r="F300" i="7"/>
  <c r="F301" i="7"/>
  <c r="F302" i="7"/>
  <c r="F303" i="7"/>
  <c r="F304" i="7"/>
  <c r="F305" i="7"/>
  <c r="F306" i="7"/>
  <c r="F307" i="7"/>
  <c r="F308" i="7"/>
  <c r="F309" i="7"/>
  <c r="F310" i="7"/>
  <c r="F311" i="7"/>
  <c r="F312" i="7"/>
  <c r="F313" i="7"/>
  <c r="F314" i="7"/>
  <c r="F315" i="7"/>
  <c r="F316" i="7"/>
  <c r="F317" i="7"/>
  <c r="F318" i="7"/>
  <c r="F319" i="7"/>
  <c r="F320" i="7"/>
  <c r="F321" i="7"/>
  <c r="F322" i="7"/>
  <c r="F323" i="7"/>
  <c r="F324" i="7"/>
  <c r="F325" i="7"/>
  <c r="F326" i="7"/>
  <c r="F327" i="7"/>
  <c r="F328" i="7"/>
  <c r="F329" i="7"/>
  <c r="F330" i="7"/>
  <c r="F331" i="7"/>
  <c r="F332" i="7"/>
  <c r="F333" i="7"/>
  <c r="F334" i="7"/>
  <c r="F335" i="7"/>
  <c r="F336" i="7"/>
  <c r="F337" i="7"/>
  <c r="F338" i="7"/>
  <c r="F339" i="7"/>
  <c r="F340" i="7"/>
  <c r="F341" i="7"/>
  <c r="F342" i="7"/>
  <c r="F343" i="7"/>
  <c r="F344" i="7"/>
  <c r="F345" i="7"/>
  <c r="F346" i="7"/>
  <c r="F347" i="7"/>
  <c r="F348" i="7"/>
  <c r="F349" i="7"/>
  <c r="F350" i="7"/>
  <c r="F351" i="7"/>
  <c r="F352" i="7"/>
  <c r="F353" i="7"/>
  <c r="F354" i="7"/>
  <c r="F355" i="7"/>
  <c r="F356" i="7"/>
  <c r="F357" i="7"/>
  <c r="F358" i="7"/>
  <c r="F359" i="7"/>
  <c r="F360" i="7"/>
  <c r="F361" i="7"/>
  <c r="F362" i="7"/>
  <c r="F363" i="7"/>
  <c r="F364" i="7"/>
  <c r="F365" i="7"/>
  <c r="F366" i="7"/>
  <c r="F367" i="7"/>
  <c r="F368" i="7"/>
  <c r="F369" i="7"/>
  <c r="F370" i="7"/>
  <c r="F371" i="7"/>
  <c r="F372" i="7"/>
  <c r="F373" i="7"/>
  <c r="F374" i="7"/>
  <c r="F375" i="7"/>
  <c r="F376" i="7"/>
  <c r="F377" i="7"/>
  <c r="F378" i="7"/>
  <c r="F379" i="7"/>
  <c r="F380" i="7"/>
  <c r="F381" i="7"/>
  <c r="F382" i="7"/>
  <c r="F383" i="7"/>
  <c r="F384" i="7"/>
  <c r="F385" i="7"/>
  <c r="F386" i="7"/>
  <c r="F387" i="7"/>
  <c r="F388" i="7"/>
  <c r="F389" i="7"/>
  <c r="F390" i="7"/>
  <c r="F391" i="7"/>
  <c r="F392" i="7"/>
  <c r="F393" i="7"/>
  <c r="F394" i="7"/>
  <c r="F395" i="7"/>
  <c r="F396" i="7"/>
  <c r="F397" i="7"/>
  <c r="F398" i="7"/>
  <c r="F399" i="7"/>
  <c r="F400" i="7"/>
  <c r="F401" i="7"/>
  <c r="F402" i="7"/>
  <c r="F403" i="7"/>
  <c r="F404" i="7"/>
  <c r="F405" i="7"/>
  <c r="F406" i="7"/>
  <c r="F407" i="7"/>
  <c r="F408" i="7"/>
  <c r="F409" i="7"/>
  <c r="F410" i="7"/>
  <c r="F411" i="7"/>
  <c r="F412" i="7"/>
  <c r="F413" i="7"/>
  <c r="F414" i="7"/>
  <c r="F415" i="7"/>
  <c r="F416" i="7"/>
  <c r="F417" i="7"/>
  <c r="F418" i="7"/>
  <c r="F419" i="7"/>
  <c r="F420" i="7"/>
  <c r="F421" i="7"/>
  <c r="F422" i="7"/>
  <c r="F423" i="7"/>
  <c r="F424" i="7"/>
  <c r="F425" i="7"/>
  <c r="F426" i="7"/>
  <c r="F427" i="7"/>
  <c r="F428" i="7"/>
  <c r="F429" i="7"/>
  <c r="F430" i="7"/>
  <c r="F431" i="7"/>
  <c r="F432" i="7"/>
  <c r="F433" i="7"/>
  <c r="F434" i="7"/>
  <c r="F435" i="7"/>
  <c r="F436" i="7"/>
  <c r="F437" i="7"/>
  <c r="F438" i="7"/>
  <c r="F439" i="7"/>
  <c r="F440" i="7"/>
  <c r="F441" i="7"/>
  <c r="F442" i="7"/>
  <c r="F443" i="7"/>
  <c r="F444" i="7"/>
  <c r="F445" i="7"/>
  <c r="F446" i="7"/>
  <c r="F447" i="7"/>
  <c r="F448" i="7"/>
  <c r="F449" i="7"/>
  <c r="F450" i="7"/>
  <c r="F451" i="7"/>
  <c r="F452" i="7"/>
  <c r="F453" i="7"/>
  <c r="F454" i="7"/>
  <c r="F455" i="7"/>
  <c r="F456" i="7"/>
  <c r="F457" i="7"/>
  <c r="F458" i="7"/>
  <c r="F459" i="7"/>
  <c r="F460" i="7"/>
  <c r="F461" i="7"/>
  <c r="F462" i="7"/>
  <c r="F463" i="7"/>
  <c r="F464" i="7"/>
  <c r="F465" i="7"/>
  <c r="F466" i="7"/>
  <c r="F467" i="7"/>
  <c r="F468" i="7"/>
  <c r="F469" i="7"/>
  <c r="F470" i="7"/>
  <c r="F471" i="7"/>
  <c r="F472" i="7"/>
  <c r="F473" i="7"/>
  <c r="F474" i="7"/>
  <c r="F475" i="7"/>
  <c r="F476" i="7"/>
  <c r="F477" i="7"/>
  <c r="F478" i="7"/>
  <c r="F479" i="7"/>
  <c r="F480" i="7"/>
  <c r="F481" i="7"/>
  <c r="F482" i="7"/>
  <c r="F483" i="7"/>
  <c r="F484" i="7"/>
  <c r="F485" i="7"/>
  <c r="F486" i="7"/>
  <c r="F487" i="7"/>
  <c r="F488" i="7"/>
  <c r="F489" i="7"/>
  <c r="F490" i="7"/>
  <c r="F491" i="7"/>
  <c r="F492" i="7"/>
  <c r="F493" i="7"/>
  <c r="F494" i="7"/>
  <c r="F495" i="7"/>
  <c r="F496" i="7"/>
  <c r="F497" i="7"/>
  <c r="F498" i="7"/>
  <c r="F499" i="7"/>
  <c r="F500" i="7"/>
  <c r="F501" i="7"/>
  <c r="F502" i="7"/>
  <c r="F503" i="7"/>
  <c r="F504" i="7"/>
  <c r="F505" i="7"/>
  <c r="F506" i="7"/>
  <c r="F507" i="7"/>
  <c r="F508" i="7"/>
  <c r="F509" i="7"/>
  <c r="F510" i="7"/>
  <c r="F511" i="7"/>
  <c r="F512" i="7"/>
  <c r="F513" i="7"/>
  <c r="F514" i="7"/>
  <c r="F515" i="7"/>
  <c r="F516" i="7"/>
  <c r="F517" i="7"/>
  <c r="F518" i="7"/>
  <c r="F519" i="7"/>
  <c r="F520" i="7"/>
  <c r="F521" i="7"/>
  <c r="F522" i="7"/>
  <c r="F523" i="7"/>
  <c r="F524" i="7"/>
  <c r="F525" i="7"/>
  <c r="F526" i="7"/>
  <c r="F527" i="7"/>
  <c r="F528" i="7"/>
  <c r="F529" i="7"/>
  <c r="F530" i="7"/>
  <c r="F531" i="7"/>
  <c r="F532" i="7"/>
  <c r="F533" i="7"/>
  <c r="F534" i="7"/>
  <c r="F535" i="7"/>
  <c r="F536" i="7"/>
  <c r="F537" i="7"/>
  <c r="F538" i="7"/>
  <c r="F539" i="7"/>
  <c r="F540" i="7"/>
  <c r="F541" i="7"/>
  <c r="F542" i="7"/>
  <c r="F543" i="7"/>
  <c r="F544" i="7"/>
  <c r="F545" i="7"/>
  <c r="F546" i="7"/>
  <c r="F547" i="7"/>
  <c r="F548" i="7"/>
  <c r="F549" i="7"/>
  <c r="F550" i="7"/>
  <c r="F551" i="7"/>
  <c r="F552" i="7"/>
  <c r="F553" i="7"/>
  <c r="F554" i="7"/>
  <c r="F555" i="7"/>
  <c r="F556" i="7"/>
  <c r="F557" i="7"/>
  <c r="F558" i="7"/>
  <c r="F559" i="7"/>
  <c r="F560" i="7"/>
  <c r="F561" i="7"/>
  <c r="F562" i="7"/>
  <c r="F563" i="7"/>
  <c r="F564" i="7"/>
  <c r="F565" i="7"/>
  <c r="F566" i="7"/>
  <c r="F567" i="7"/>
  <c r="F568" i="7"/>
  <c r="F569" i="7"/>
  <c r="F570" i="7"/>
  <c r="F571" i="7"/>
  <c r="F572" i="7"/>
  <c r="F573" i="7"/>
  <c r="F574" i="7"/>
  <c r="F575" i="7"/>
  <c r="F576" i="7"/>
  <c r="F577" i="7"/>
  <c r="F578" i="7"/>
  <c r="F579" i="7"/>
  <c r="F580" i="7"/>
  <c r="F581" i="7"/>
  <c r="F582" i="7"/>
  <c r="F583" i="7"/>
  <c r="F584" i="7"/>
  <c r="F585" i="7"/>
  <c r="F586" i="7"/>
  <c r="F587" i="7"/>
  <c r="F588" i="7"/>
  <c r="F589" i="7"/>
  <c r="F590" i="7"/>
  <c r="F591" i="7"/>
  <c r="F592" i="7"/>
  <c r="F593" i="7"/>
  <c r="F594" i="7"/>
  <c r="F595" i="7"/>
  <c r="F596" i="7"/>
  <c r="F597" i="7"/>
  <c r="F598" i="7"/>
  <c r="F599" i="7"/>
  <c r="F600" i="7"/>
  <c r="F601" i="7"/>
  <c r="F602" i="7"/>
  <c r="F603" i="7"/>
  <c r="F604" i="7"/>
  <c r="F605" i="7"/>
  <c r="F606" i="7"/>
  <c r="F607" i="7"/>
  <c r="F608" i="7"/>
  <c r="F609" i="7"/>
  <c r="F610" i="7"/>
  <c r="F611" i="7"/>
  <c r="F612" i="7"/>
  <c r="F613" i="7"/>
  <c r="F614" i="7"/>
  <c r="F615" i="7"/>
  <c r="F616" i="7"/>
  <c r="F617" i="7"/>
  <c r="F618" i="7"/>
  <c r="F619" i="7"/>
  <c r="F620" i="7"/>
  <c r="F621" i="7"/>
  <c r="F622" i="7"/>
  <c r="F623" i="7"/>
  <c r="F624" i="7"/>
  <c r="F625" i="7"/>
  <c r="F626" i="7"/>
  <c r="F627" i="7"/>
  <c r="F628" i="7"/>
  <c r="F629" i="7"/>
  <c r="F630" i="7"/>
  <c r="F631" i="7"/>
  <c r="F632" i="7"/>
  <c r="F633" i="7"/>
  <c r="F634" i="7"/>
  <c r="F635" i="7"/>
  <c r="F636" i="7"/>
  <c r="F637" i="7"/>
  <c r="F638" i="7"/>
  <c r="F639" i="7"/>
  <c r="F640" i="7"/>
  <c r="F641" i="7"/>
  <c r="F642" i="7"/>
  <c r="F643" i="7"/>
  <c r="F644" i="7"/>
  <c r="F645" i="7"/>
  <c r="F646" i="7"/>
  <c r="F647" i="7"/>
  <c r="F648" i="7"/>
  <c r="F649" i="7"/>
  <c r="F650" i="7"/>
  <c r="F651" i="7"/>
  <c r="F652" i="7"/>
  <c r="F653" i="7"/>
  <c r="F654" i="7"/>
  <c r="F655" i="7"/>
  <c r="F656" i="7"/>
  <c r="F657" i="7"/>
  <c r="F658" i="7"/>
  <c r="F659" i="7"/>
  <c r="F660" i="7"/>
  <c r="F661" i="7"/>
  <c r="F662" i="7"/>
  <c r="F663" i="7"/>
  <c r="F664" i="7"/>
  <c r="F665" i="7"/>
  <c r="F666" i="7"/>
  <c r="F667" i="7"/>
  <c r="F668" i="7"/>
  <c r="F669" i="7"/>
  <c r="F670" i="7"/>
  <c r="F671" i="7"/>
  <c r="F672" i="7"/>
  <c r="F673" i="7"/>
  <c r="F674" i="7"/>
  <c r="F675" i="7"/>
  <c r="F676" i="7"/>
  <c r="F677" i="7"/>
  <c r="F678" i="7"/>
  <c r="F679" i="7"/>
  <c r="F680" i="7"/>
  <c r="F681" i="7"/>
  <c r="F682" i="7"/>
  <c r="F683" i="7"/>
  <c r="F684" i="7"/>
  <c r="F685" i="7"/>
  <c r="F686" i="7"/>
  <c r="F687" i="7"/>
  <c r="F688" i="7"/>
  <c r="F689" i="7"/>
  <c r="F690" i="7"/>
  <c r="F691" i="7"/>
  <c r="F692" i="7"/>
  <c r="F693" i="7"/>
  <c r="F694" i="7"/>
  <c r="F695" i="7"/>
  <c r="F696" i="7"/>
  <c r="F697" i="7"/>
  <c r="F698" i="7"/>
  <c r="F699" i="7"/>
  <c r="F700" i="7"/>
  <c r="F701" i="7"/>
  <c r="F702" i="7"/>
  <c r="F703" i="7"/>
  <c r="F704" i="7"/>
  <c r="F705" i="7"/>
  <c r="F706" i="7"/>
  <c r="F707" i="7"/>
  <c r="F708" i="7"/>
  <c r="F709" i="7"/>
  <c r="F710" i="7"/>
  <c r="F711" i="7"/>
  <c r="F712" i="7"/>
  <c r="F713" i="7"/>
  <c r="F714" i="7"/>
  <c r="F715" i="7"/>
  <c r="F716" i="7"/>
  <c r="F717" i="7"/>
  <c r="F718" i="7"/>
  <c r="F719" i="7"/>
  <c r="F720" i="7"/>
  <c r="F721" i="7"/>
  <c r="F722" i="7"/>
  <c r="F723" i="7"/>
  <c r="F724" i="7"/>
  <c r="F725" i="7"/>
  <c r="F726" i="7"/>
  <c r="F727" i="7"/>
  <c r="F728" i="7"/>
  <c r="F729" i="7"/>
  <c r="F730" i="7"/>
  <c r="F731" i="7"/>
  <c r="F732" i="7"/>
  <c r="F733" i="7"/>
  <c r="F734" i="7"/>
  <c r="F735" i="7"/>
  <c r="F736" i="7"/>
  <c r="F737" i="7"/>
  <c r="F738" i="7"/>
  <c r="F739" i="7"/>
  <c r="F740" i="7"/>
  <c r="F741" i="7"/>
  <c r="F742" i="7"/>
  <c r="F743" i="7"/>
  <c r="F744" i="7"/>
  <c r="F745" i="7"/>
  <c r="F746" i="7"/>
  <c r="F747" i="7"/>
  <c r="F748" i="7"/>
  <c r="F749" i="7"/>
  <c r="F750" i="7"/>
  <c r="F751" i="7"/>
  <c r="F752" i="7"/>
  <c r="F753" i="7"/>
  <c r="F754" i="7"/>
  <c r="F755" i="7"/>
  <c r="F756" i="7"/>
  <c r="F757" i="7"/>
  <c r="F758" i="7"/>
  <c r="F759" i="7"/>
  <c r="F760" i="7"/>
  <c r="F761" i="7"/>
  <c r="F762" i="7"/>
  <c r="F763" i="7"/>
  <c r="F764" i="7"/>
  <c r="F765" i="7"/>
  <c r="F766" i="7"/>
  <c r="F767" i="7"/>
  <c r="F768" i="7"/>
  <c r="F769" i="7"/>
  <c r="F770" i="7"/>
  <c r="F771" i="7"/>
  <c r="F772" i="7"/>
  <c r="F773" i="7"/>
  <c r="F774" i="7"/>
  <c r="F775" i="7"/>
  <c r="F776" i="7"/>
  <c r="F777" i="7"/>
  <c r="F778" i="7"/>
  <c r="F779" i="7"/>
  <c r="F780" i="7"/>
  <c r="F781" i="7"/>
  <c r="F782" i="7"/>
  <c r="F783" i="7"/>
  <c r="F784" i="7"/>
  <c r="F785" i="7"/>
  <c r="F786" i="7"/>
  <c r="F787" i="7"/>
  <c r="F788" i="7"/>
  <c r="F789" i="7"/>
  <c r="F790" i="7"/>
  <c r="F791" i="7"/>
  <c r="F792" i="7"/>
  <c r="F793" i="7"/>
  <c r="F794" i="7"/>
  <c r="F795" i="7"/>
  <c r="F796" i="7"/>
  <c r="F797" i="7"/>
  <c r="F798" i="7"/>
  <c r="F799" i="7"/>
  <c r="F800" i="7"/>
  <c r="F801" i="7"/>
  <c r="F802" i="7"/>
  <c r="F803" i="7"/>
  <c r="F804" i="7"/>
  <c r="F805" i="7"/>
  <c r="F806" i="7"/>
  <c r="F807" i="7"/>
  <c r="F808" i="7"/>
  <c r="F809" i="7"/>
  <c r="F810" i="7"/>
  <c r="F811" i="7"/>
  <c r="F812" i="7"/>
  <c r="F813" i="7"/>
  <c r="F814" i="7"/>
  <c r="F815" i="7"/>
  <c r="F816" i="7"/>
  <c r="F817" i="7"/>
  <c r="F818" i="7"/>
  <c r="F819" i="7"/>
  <c r="F820" i="7"/>
  <c r="F821" i="7"/>
  <c r="F822" i="7"/>
  <c r="F823" i="7"/>
  <c r="F824" i="7"/>
  <c r="F825" i="7"/>
  <c r="F826" i="7"/>
  <c r="F827" i="7"/>
  <c r="F828" i="7"/>
  <c r="F829" i="7"/>
  <c r="F830" i="7"/>
  <c r="F831" i="7"/>
  <c r="F832" i="7"/>
  <c r="F833" i="7"/>
  <c r="F834" i="7"/>
  <c r="F835" i="7"/>
  <c r="F836" i="7"/>
  <c r="F837" i="7"/>
  <c r="F838" i="7"/>
  <c r="F839" i="7"/>
  <c r="F840" i="7"/>
  <c r="F841" i="7"/>
  <c r="F842" i="7"/>
  <c r="F843" i="7"/>
  <c r="F844" i="7"/>
  <c r="F845" i="7"/>
  <c r="F846" i="7"/>
  <c r="F847" i="7"/>
  <c r="F848" i="7"/>
  <c r="F849" i="7"/>
  <c r="F850" i="7"/>
  <c r="F851" i="7"/>
  <c r="F852" i="7"/>
  <c r="F853" i="7"/>
  <c r="F854" i="7"/>
  <c r="F855" i="7"/>
  <c r="F856" i="7"/>
  <c r="F857" i="7"/>
  <c r="F858" i="7"/>
  <c r="F859" i="7"/>
  <c r="F860" i="7"/>
  <c r="F861" i="7"/>
  <c r="F862" i="7"/>
  <c r="F863" i="7"/>
  <c r="F864" i="7"/>
  <c r="F2" i="7"/>
  <c r="B198" i="2"/>
  <c r="B196" i="2"/>
  <c r="F188" i="2"/>
  <c r="F187" i="2"/>
  <c r="F186" i="2"/>
  <c r="F185" i="2"/>
  <c r="F184" i="2"/>
  <c r="F183" i="2"/>
  <c r="F182" i="2"/>
  <c r="F181" i="2"/>
  <c r="F180" i="2"/>
  <c r="F179" i="2"/>
  <c r="O174" i="2"/>
  <c r="O173" i="2"/>
  <c r="O161" i="2"/>
  <c r="O149" i="2"/>
  <c r="O148" i="2"/>
  <c r="O147" i="2"/>
  <c r="O132" i="2"/>
  <c r="O131" i="2"/>
  <c r="F130" i="2"/>
  <c r="F129" i="2"/>
  <c r="O128" i="2"/>
  <c r="O127" i="2"/>
  <c r="O126" i="2"/>
  <c r="F125" i="2"/>
  <c r="O123" i="2"/>
  <c r="C42" i="2"/>
  <c r="F261" i="21"/>
  <c r="F260" i="21"/>
  <c r="F259" i="21"/>
  <c r="F945" i="16"/>
  <c r="F939" i="16"/>
  <c r="E935" i="16"/>
  <c r="E916" i="16"/>
  <c r="F901" i="16"/>
  <c r="F899" i="16"/>
  <c r="F828" i="16"/>
  <c r="F822" i="16"/>
  <c r="E818" i="16"/>
  <c r="E799" i="16"/>
  <c r="F784" i="16"/>
  <c r="F782" i="16"/>
  <c r="F712" i="16"/>
  <c r="F706" i="16"/>
  <c r="F702" i="16"/>
  <c r="E698" i="16"/>
  <c r="E679" i="16"/>
  <c r="F664" i="16"/>
  <c r="F662" i="16"/>
  <c r="F658" i="16"/>
  <c r="F574" i="16"/>
  <c r="F553" i="16"/>
  <c r="F547" i="16"/>
  <c r="E543" i="16"/>
  <c r="E525" i="16"/>
  <c r="F434" i="16"/>
  <c r="F413" i="16"/>
  <c r="F407" i="16"/>
  <c r="E403" i="16"/>
  <c r="E385" i="16"/>
  <c r="F294" i="16"/>
  <c r="F273" i="16"/>
  <c r="F267" i="16"/>
  <c r="E263" i="16"/>
  <c r="E245" i="16"/>
  <c r="F145" i="16"/>
  <c r="F122" i="16"/>
  <c r="F116" i="16"/>
  <c r="F110" i="16"/>
  <c r="E106" i="16"/>
  <c r="E81" i="16"/>
  <c r="E80" i="16"/>
  <c r="E79" i="16"/>
  <c r="F2057" i="13"/>
  <c r="F2056" i="13"/>
  <c r="E2052" i="13"/>
  <c r="E1989" i="13"/>
  <c r="E1984" i="13"/>
  <c r="F1852" i="13"/>
  <c r="F1851" i="13"/>
  <c r="E1847" i="13"/>
  <c r="E1784" i="13"/>
  <c r="E1779" i="13"/>
  <c r="F1647" i="13"/>
  <c r="F1646" i="13"/>
  <c r="E1642" i="13"/>
  <c r="E1579" i="13"/>
  <c r="E1574" i="13"/>
  <c r="F1442" i="13"/>
  <c r="F1441" i="13"/>
  <c r="E1437" i="13"/>
  <c r="E1374" i="13"/>
  <c r="E1369" i="13"/>
  <c r="F1237" i="13"/>
  <c r="F1236" i="13"/>
  <c r="E1232" i="13"/>
  <c r="E1169" i="13"/>
  <c r="E1164" i="13"/>
  <c r="F1032" i="13"/>
  <c r="F1031" i="13"/>
  <c r="E1027" i="13"/>
  <c r="E964" i="13"/>
  <c r="E959" i="13"/>
  <c r="F827" i="13"/>
  <c r="F826" i="13"/>
  <c r="E822" i="13"/>
  <c r="E759" i="13"/>
  <c r="E754" i="13"/>
  <c r="F622" i="13"/>
  <c r="F621" i="13"/>
  <c r="E617" i="13"/>
  <c r="E554" i="13"/>
  <c r="E549" i="13"/>
  <c r="F417" i="13"/>
  <c r="F416" i="13"/>
  <c r="E412" i="13"/>
  <c r="E349" i="13"/>
  <c r="E344" i="13"/>
  <c r="F184" i="13"/>
  <c r="F183" i="13"/>
  <c r="F176" i="13"/>
  <c r="E172" i="13"/>
  <c r="E91" i="13"/>
  <c r="E89" i="13"/>
  <c r="E85" i="13"/>
  <c r="E84" i="13"/>
  <c r="E131" i="15"/>
  <c r="F40" i="15"/>
  <c r="F39" i="15"/>
  <c r="F38" i="15"/>
  <c r="F37" i="15"/>
  <c r="E34" i="15"/>
  <c r="E27" i="15"/>
  <c r="D25" i="15"/>
  <c r="G3" i="15"/>
  <c r="E104" i="4"/>
  <c r="F123" i="1"/>
  <c r="E122" i="1"/>
  <c r="F63" i="1"/>
  <c r="F61" i="1"/>
  <c r="R35" i="1"/>
  <c r="M35" i="1"/>
  <c r="E32" i="1"/>
  <c r="E31" i="1"/>
  <c r="E30" i="1"/>
  <c r="R16" i="1"/>
  <c r="M16" i="1"/>
  <c r="E13" i="1"/>
  <c r="E36" i="6"/>
  <c r="B15" i="19"/>
  <c r="B9" i="19"/>
  <c r="A174" i="2" l="1"/>
  <c r="A173" i="2"/>
  <c r="A161" i="2"/>
  <c r="A149" i="2"/>
  <c r="A148" i="2"/>
  <c r="A147" i="2"/>
  <c r="A132" i="2"/>
  <c r="A131" i="2"/>
  <c r="A128" i="2"/>
  <c r="A127" i="2"/>
  <c r="A126" i="2"/>
  <c r="Q1093" i="16" l="1"/>
  <c r="E1091" i="16"/>
  <c r="F1089" i="16"/>
  <c r="Q1085" i="16"/>
  <c r="E1083" i="16"/>
  <c r="E1081" i="16"/>
  <c r="E1080" i="16"/>
  <c r="E1077" i="16"/>
  <c r="E1075" i="16"/>
  <c r="E1072" i="16"/>
  <c r="E1071" i="16"/>
  <c r="E1069" i="16"/>
  <c r="D1064" i="16"/>
  <c r="F990" i="16"/>
  <c r="Q986" i="16"/>
  <c r="E984" i="16"/>
  <c r="F981" i="16"/>
  <c r="J979" i="16"/>
  <c r="E979" i="16"/>
  <c r="F977" i="16"/>
  <c r="Q973" i="16"/>
  <c r="F971" i="16"/>
  <c r="F969" i="16"/>
  <c r="W968" i="16"/>
  <c r="W969" i="16" s="1"/>
  <c r="V968" i="16"/>
  <c r="W975" i="16" s="1"/>
  <c r="W979" i="16" s="1"/>
  <c r="W982" i="16" s="1"/>
  <c r="F968" i="16"/>
  <c r="M967" i="16"/>
  <c r="K967" i="16"/>
  <c r="I967" i="16"/>
  <c r="E966" i="16"/>
  <c r="E963" i="16"/>
  <c r="E962" i="16"/>
  <c r="E961" i="16"/>
  <c r="F957" i="16"/>
  <c r="W955" i="16"/>
  <c r="W958" i="16" s="1"/>
  <c r="J955" i="16"/>
  <c r="E955" i="16"/>
  <c r="F953" i="16"/>
  <c r="Q949" i="16"/>
  <c r="F947" i="16"/>
  <c r="F944" i="16"/>
  <c r="F943" i="16"/>
  <c r="W942" i="16"/>
  <c r="W943" i="16" s="1"/>
  <c r="W944" i="16" s="1"/>
  <c r="F942" i="16"/>
  <c r="F941" i="16"/>
  <c r="W945" i="16"/>
  <c r="F940" i="16"/>
  <c r="M938" i="16"/>
  <c r="K938" i="16"/>
  <c r="I938" i="16"/>
  <c r="H938" i="16"/>
  <c r="E937" i="16"/>
  <c r="E936" i="16"/>
  <c r="F932" i="16"/>
  <c r="Q928" i="16"/>
  <c r="E926" i="16"/>
  <c r="E925" i="16"/>
  <c r="D923" i="16"/>
  <c r="Q918" i="16"/>
  <c r="F913" i="16"/>
  <c r="W911" i="16"/>
  <c r="W914" i="16" s="1"/>
  <c r="J911" i="16"/>
  <c r="E911" i="16"/>
  <c r="F909" i="16"/>
  <c r="Q905" i="16"/>
  <c r="F903" i="16"/>
  <c r="F900" i="16"/>
  <c r="M898" i="16"/>
  <c r="K898" i="16"/>
  <c r="I898" i="16"/>
  <c r="E897" i="16"/>
  <c r="E895" i="16"/>
  <c r="E894" i="16"/>
  <c r="E891" i="16"/>
  <c r="E890" i="16"/>
  <c r="E888" i="16"/>
  <c r="E884" i="16"/>
  <c r="E882" i="16"/>
  <c r="D877" i="16"/>
  <c r="C761" i="16"/>
  <c r="C877" i="16" s="1"/>
  <c r="M877" i="16" s="1"/>
  <c r="F757" i="16"/>
  <c r="Q753" i="16"/>
  <c r="E751" i="16"/>
  <c r="F748" i="16"/>
  <c r="J746" i="16"/>
  <c r="E746" i="16"/>
  <c r="F744" i="16"/>
  <c r="Q740" i="16"/>
  <c r="F738" i="16"/>
  <c r="F736" i="16"/>
  <c r="W735" i="16"/>
  <c r="W736" i="16" s="1"/>
  <c r="V735" i="16"/>
  <c r="W742" i="16" s="1"/>
  <c r="W746" i="16" s="1"/>
  <c r="W749" i="16" s="1"/>
  <c r="F735" i="16"/>
  <c r="M734" i="16"/>
  <c r="K734" i="16"/>
  <c r="I734" i="16"/>
  <c r="E733" i="16"/>
  <c r="E730" i="16"/>
  <c r="E729" i="16"/>
  <c r="E728" i="16"/>
  <c r="F724" i="16"/>
  <c r="W722" i="16"/>
  <c r="W725" i="16" s="1"/>
  <c r="J722" i="16"/>
  <c r="E722" i="16"/>
  <c r="F720" i="16"/>
  <c r="Q716" i="16"/>
  <c r="F714" i="16"/>
  <c r="F711" i="16"/>
  <c r="F710" i="16"/>
  <c r="W709" i="16"/>
  <c r="W710" i="16" s="1"/>
  <c r="W711" i="16" s="1"/>
  <c r="F709" i="16"/>
  <c r="F708" i="16"/>
  <c r="W712" i="16"/>
  <c r="F707" i="16"/>
  <c r="M705" i="16"/>
  <c r="K705" i="16"/>
  <c r="I705" i="16"/>
  <c r="H705" i="16"/>
  <c r="F704" i="16"/>
  <c r="F703" i="16"/>
  <c r="E701" i="16"/>
  <c r="E700" i="16"/>
  <c r="E699" i="16"/>
  <c r="F695" i="16"/>
  <c r="Q691" i="16"/>
  <c r="E689" i="16"/>
  <c r="E688" i="16"/>
  <c r="D686" i="16"/>
  <c r="Q681" i="16"/>
  <c r="F676" i="16"/>
  <c r="W674" i="16"/>
  <c r="W677" i="16" s="1"/>
  <c r="J674" i="16"/>
  <c r="E674" i="16"/>
  <c r="F672" i="16"/>
  <c r="Q668" i="16"/>
  <c r="F666" i="16"/>
  <c r="F663" i="16"/>
  <c r="M661" i="16"/>
  <c r="K661" i="16"/>
  <c r="I661" i="16"/>
  <c r="F660" i="16"/>
  <c r="F659" i="16"/>
  <c r="E657" i="16"/>
  <c r="E656" i="16"/>
  <c r="E654" i="16"/>
  <c r="E653" i="16"/>
  <c r="E650" i="16"/>
  <c r="E649" i="16"/>
  <c r="E647" i="16"/>
  <c r="E644" i="16"/>
  <c r="F643" i="16"/>
  <c r="F642" i="16"/>
  <c r="F641" i="16"/>
  <c r="F640" i="16"/>
  <c r="E639" i="16"/>
  <c r="E638" i="16"/>
  <c r="E636" i="16"/>
  <c r="P631" i="16"/>
  <c r="Q632" i="16" s="1"/>
  <c r="Q731" i="16" s="1"/>
  <c r="M631" i="16"/>
  <c r="I631" i="16"/>
  <c r="D631" i="16"/>
  <c r="F627" i="16"/>
  <c r="Q623" i="16"/>
  <c r="E621" i="16"/>
  <c r="F618" i="16"/>
  <c r="J616" i="16"/>
  <c r="E616" i="16"/>
  <c r="F614" i="16"/>
  <c r="Q610" i="16"/>
  <c r="F608" i="16"/>
  <c r="F606" i="16"/>
  <c r="W605" i="16"/>
  <c r="W606" i="16" s="1"/>
  <c r="F605" i="16"/>
  <c r="F604" i="16"/>
  <c r="W603" i="16"/>
  <c r="W604" i="16" s="1"/>
  <c r="F603" i="16"/>
  <c r="F602" i="16"/>
  <c r="W601" i="16"/>
  <c r="W602" i="16" s="1"/>
  <c r="F601" i="16"/>
  <c r="F600" i="16"/>
  <c r="W599" i="16"/>
  <c r="W600" i="16" s="1"/>
  <c r="F599" i="16"/>
  <c r="F598" i="16"/>
  <c r="W597" i="16"/>
  <c r="W598" i="16" s="1"/>
  <c r="V597" i="16"/>
  <c r="V599" i="16" s="1"/>
  <c r="V601" i="16" s="1"/>
  <c r="V603" i="16" s="1"/>
  <c r="V605" i="16" s="1"/>
  <c r="F597" i="16"/>
  <c r="M596" i="16"/>
  <c r="K596" i="16"/>
  <c r="I596" i="16"/>
  <c r="H596" i="16"/>
  <c r="E595" i="16"/>
  <c r="E592" i="16"/>
  <c r="E590" i="16"/>
  <c r="F586" i="16"/>
  <c r="W584" i="16"/>
  <c r="W587" i="16" s="1"/>
  <c r="J584" i="16"/>
  <c r="E584" i="16"/>
  <c r="F582" i="16"/>
  <c r="Q578" i="16"/>
  <c r="F576" i="16"/>
  <c r="F573" i="16"/>
  <c r="M572" i="16"/>
  <c r="K572" i="16"/>
  <c r="I572" i="16"/>
  <c r="E571" i="16"/>
  <c r="E569" i="16"/>
  <c r="F565" i="16"/>
  <c r="W563" i="16"/>
  <c r="W566" i="16" s="1"/>
  <c r="J563" i="16"/>
  <c r="E563" i="16"/>
  <c r="F561" i="16"/>
  <c r="Q557" i="16"/>
  <c r="F555" i="16"/>
  <c r="F552" i="16"/>
  <c r="F551" i="16"/>
  <c r="W550" i="16"/>
  <c r="W551" i="16" s="1"/>
  <c r="W552" i="16" s="1"/>
  <c r="F550" i="16"/>
  <c r="F549" i="16"/>
  <c r="W553" i="16"/>
  <c r="F548" i="16"/>
  <c r="M546" i="16"/>
  <c r="K546" i="16"/>
  <c r="I546" i="16"/>
  <c r="H546" i="16"/>
  <c r="E545" i="16"/>
  <c r="F540" i="16"/>
  <c r="Q536" i="16"/>
  <c r="E534" i="16"/>
  <c r="D532" i="16"/>
  <c r="Q527" i="16"/>
  <c r="F522" i="16"/>
  <c r="W520" i="16"/>
  <c r="W523" i="16" s="1"/>
  <c r="J520" i="16"/>
  <c r="E520" i="16"/>
  <c r="F518" i="16"/>
  <c r="Q514" i="16"/>
  <c r="F512" i="16"/>
  <c r="F510" i="16"/>
  <c r="F509" i="16"/>
  <c r="M508" i="16"/>
  <c r="K508" i="16"/>
  <c r="I508" i="16"/>
  <c r="E507" i="16"/>
  <c r="E505" i="16"/>
  <c r="E502" i="16"/>
  <c r="E500" i="16"/>
  <c r="E496" i="16"/>
  <c r="E494" i="16"/>
  <c r="D491" i="16"/>
  <c r="F487" i="16"/>
  <c r="Q483" i="16"/>
  <c r="E481" i="16"/>
  <c r="F478" i="16"/>
  <c r="J476" i="16"/>
  <c r="E476" i="16"/>
  <c r="F474" i="16"/>
  <c r="Q470" i="16"/>
  <c r="F468" i="16"/>
  <c r="F466" i="16"/>
  <c r="W465" i="16"/>
  <c r="W466" i="16" s="1"/>
  <c r="F465" i="16"/>
  <c r="F464" i="16"/>
  <c r="W463" i="16"/>
  <c r="W464" i="16" s="1"/>
  <c r="F463" i="16"/>
  <c r="F462" i="16"/>
  <c r="W461" i="16"/>
  <c r="W462" i="16" s="1"/>
  <c r="F461" i="16"/>
  <c r="F460" i="16"/>
  <c r="W459" i="16"/>
  <c r="W460" i="16" s="1"/>
  <c r="F459" i="16"/>
  <c r="F458" i="16"/>
  <c r="W457" i="16"/>
  <c r="W458" i="16" s="1"/>
  <c r="V457" i="16"/>
  <c r="V459" i="16" s="1"/>
  <c r="V461" i="16" s="1"/>
  <c r="V463" i="16" s="1"/>
  <c r="V465" i="16" s="1"/>
  <c r="F457" i="16"/>
  <c r="M456" i="16"/>
  <c r="K456" i="16"/>
  <c r="I456" i="16"/>
  <c r="H456" i="16"/>
  <c r="E455" i="16"/>
  <c r="E452" i="16"/>
  <c r="E450" i="16"/>
  <c r="F446" i="16"/>
  <c r="W444" i="16"/>
  <c r="W447" i="16" s="1"/>
  <c r="J444" i="16"/>
  <c r="E444" i="16"/>
  <c r="F442" i="16"/>
  <c r="Q438" i="16"/>
  <c r="F436" i="16"/>
  <c r="F433" i="16"/>
  <c r="M432" i="16"/>
  <c r="K432" i="16"/>
  <c r="I432" i="16"/>
  <c r="E431" i="16"/>
  <c r="E429" i="16"/>
  <c r="F425" i="16"/>
  <c r="W423" i="16"/>
  <c r="W426" i="16" s="1"/>
  <c r="J423" i="16"/>
  <c r="E423" i="16"/>
  <c r="F421" i="16"/>
  <c r="Q417" i="16"/>
  <c r="F415" i="16"/>
  <c r="F412" i="16"/>
  <c r="F411" i="16"/>
  <c r="W410" i="16"/>
  <c r="W411" i="16" s="1"/>
  <c r="W412" i="16" s="1"/>
  <c r="F410" i="16"/>
  <c r="F409" i="16"/>
  <c r="W413" i="16"/>
  <c r="F408" i="16"/>
  <c r="M406" i="16"/>
  <c r="K406" i="16"/>
  <c r="I406" i="16"/>
  <c r="H406" i="16"/>
  <c r="E405" i="16"/>
  <c r="F400" i="16"/>
  <c r="Q396" i="16"/>
  <c r="E394" i="16"/>
  <c r="D392" i="16"/>
  <c r="Q387" i="16"/>
  <c r="F382" i="16"/>
  <c r="W380" i="16"/>
  <c r="W383" i="16" s="1"/>
  <c r="J380" i="16"/>
  <c r="E380" i="16"/>
  <c r="F378" i="16"/>
  <c r="Q374" i="16"/>
  <c r="F372" i="16"/>
  <c r="F370" i="16"/>
  <c r="F369" i="16"/>
  <c r="M368" i="16"/>
  <c r="K368" i="16"/>
  <c r="I368" i="16"/>
  <c r="E367" i="16"/>
  <c r="E365" i="16"/>
  <c r="E362" i="16"/>
  <c r="E360" i="16"/>
  <c r="E356" i="16"/>
  <c r="E354" i="16"/>
  <c r="D351" i="16"/>
  <c r="C211" i="16"/>
  <c r="C351" i="16" s="1"/>
  <c r="F347" i="16"/>
  <c r="Q343" i="16"/>
  <c r="E341" i="16"/>
  <c r="F338" i="16"/>
  <c r="J336" i="16"/>
  <c r="E336" i="16"/>
  <c r="F334" i="16"/>
  <c r="Q330" i="16"/>
  <c r="F328" i="16"/>
  <c r="F326" i="16"/>
  <c r="W325" i="16"/>
  <c r="W326" i="16" s="1"/>
  <c r="F325" i="16"/>
  <c r="F324" i="16"/>
  <c r="W323" i="16"/>
  <c r="W324" i="16" s="1"/>
  <c r="F323" i="16"/>
  <c r="F322" i="16"/>
  <c r="W321" i="16"/>
  <c r="W322" i="16" s="1"/>
  <c r="F321" i="16"/>
  <c r="F320" i="16"/>
  <c r="W319" i="16"/>
  <c r="W320" i="16" s="1"/>
  <c r="F319" i="16"/>
  <c r="F318" i="16"/>
  <c r="W317" i="16"/>
  <c r="W318" i="16" s="1"/>
  <c r="V317" i="16"/>
  <c r="W332" i="16" s="1"/>
  <c r="F317" i="16"/>
  <c r="M316" i="16"/>
  <c r="K316" i="16"/>
  <c r="I316" i="16"/>
  <c r="H316" i="16"/>
  <c r="E315" i="16"/>
  <c r="E312" i="16"/>
  <c r="E310" i="16"/>
  <c r="F306" i="16"/>
  <c r="W304" i="16"/>
  <c r="W307" i="16" s="1"/>
  <c r="J304" i="16"/>
  <c r="E304" i="16"/>
  <c r="F302" i="16"/>
  <c r="Q298" i="16"/>
  <c r="F296" i="16"/>
  <c r="F293" i="16"/>
  <c r="M292" i="16"/>
  <c r="K292" i="16"/>
  <c r="I292" i="16"/>
  <c r="E291" i="16"/>
  <c r="E289" i="16"/>
  <c r="F285" i="16"/>
  <c r="W283" i="16"/>
  <c r="W286" i="16" s="1"/>
  <c r="J283" i="16"/>
  <c r="E283" i="16"/>
  <c r="F281" i="16"/>
  <c r="Q277" i="16"/>
  <c r="F275" i="16"/>
  <c r="F272" i="16"/>
  <c r="F271" i="16"/>
  <c r="W270" i="16"/>
  <c r="W271" i="16" s="1"/>
  <c r="W272" i="16" s="1"/>
  <c r="F270" i="16"/>
  <c r="F269" i="16"/>
  <c r="W273" i="16"/>
  <c r="F268" i="16"/>
  <c r="M266" i="16"/>
  <c r="K266" i="16"/>
  <c r="I266" i="16"/>
  <c r="H266" i="16"/>
  <c r="E265" i="16"/>
  <c r="F260" i="16"/>
  <c r="Q256" i="16"/>
  <c r="E254" i="16"/>
  <c r="D252" i="16"/>
  <c r="Q247" i="16"/>
  <c r="F242" i="16"/>
  <c r="W240" i="16"/>
  <c r="W243" i="16" s="1"/>
  <c r="J240" i="16"/>
  <c r="E240" i="16"/>
  <c r="F238" i="16"/>
  <c r="Q234" i="16"/>
  <c r="F232" i="16"/>
  <c r="F230" i="16"/>
  <c r="F229" i="16"/>
  <c r="M228" i="16"/>
  <c r="K228" i="16"/>
  <c r="I228" i="16"/>
  <c r="E227" i="16"/>
  <c r="E225" i="16"/>
  <c r="E222" i="16"/>
  <c r="E220" i="16"/>
  <c r="E216" i="16"/>
  <c r="E214" i="16"/>
  <c r="D211" i="16"/>
  <c r="F2148" i="13"/>
  <c r="J2146" i="13"/>
  <c r="E2146" i="13"/>
  <c r="F2144" i="13"/>
  <c r="Q2140" i="13"/>
  <c r="F2138" i="13"/>
  <c r="F2136" i="13"/>
  <c r="F2135" i="13"/>
  <c r="F2134" i="13"/>
  <c r="F2133" i="13"/>
  <c r="F2132" i="13"/>
  <c r="F2131" i="13"/>
  <c r="F2130" i="13"/>
  <c r="F2129" i="13"/>
  <c r="F2128" i="13"/>
  <c r="F2127" i="13"/>
  <c r="F2126" i="13"/>
  <c r="F2125" i="13"/>
  <c r="F2124" i="13"/>
  <c r="F2123" i="13"/>
  <c r="W2122" i="13"/>
  <c r="W2123" i="13" s="1"/>
  <c r="W2124" i="13" s="1"/>
  <c r="F2122" i="13"/>
  <c r="M2121" i="13"/>
  <c r="K2121" i="13"/>
  <c r="I2121" i="13"/>
  <c r="E2120" i="13"/>
  <c r="Q2118" i="13"/>
  <c r="E2117" i="13"/>
  <c r="E2116" i="13"/>
  <c r="Q2111" i="13"/>
  <c r="F2109" i="13"/>
  <c r="E2107" i="13"/>
  <c r="F2105" i="13"/>
  <c r="Q2101" i="13"/>
  <c r="E2099" i="13"/>
  <c r="F2096" i="13"/>
  <c r="J2094" i="13"/>
  <c r="E2094" i="13"/>
  <c r="F2092" i="13"/>
  <c r="Q2088" i="13"/>
  <c r="F2086" i="13"/>
  <c r="F2084" i="13"/>
  <c r="F2083" i="13"/>
  <c r="F2082" i="13"/>
  <c r="F2081" i="13"/>
  <c r="W2080" i="13"/>
  <c r="W2081" i="13" s="1"/>
  <c r="W2082" i="13" s="1"/>
  <c r="W2083" i="13" s="1"/>
  <c r="W2084" i="13" s="1"/>
  <c r="W2090" i="13" s="1"/>
  <c r="F2080" i="13"/>
  <c r="M2079" i="13"/>
  <c r="K2079" i="13"/>
  <c r="I2079" i="13"/>
  <c r="E2078" i="13"/>
  <c r="Q2076" i="13"/>
  <c r="E2075" i="13"/>
  <c r="E2074" i="13"/>
  <c r="F2070" i="13"/>
  <c r="W2068" i="13"/>
  <c r="W2071" i="13" s="1"/>
  <c r="J2068" i="13"/>
  <c r="E2068" i="13"/>
  <c r="F2066" i="13"/>
  <c r="Q2062" i="13"/>
  <c r="F2060" i="13"/>
  <c r="F2058" i="13"/>
  <c r="M2055" i="13"/>
  <c r="K2055" i="13"/>
  <c r="I2055" i="13"/>
  <c r="E2054" i="13"/>
  <c r="F2049" i="13"/>
  <c r="W2047" i="13"/>
  <c r="W2049" i="13" s="1"/>
  <c r="E2045" i="13"/>
  <c r="F2043" i="13"/>
  <c r="Q2039" i="13"/>
  <c r="F2037" i="13"/>
  <c r="F2035" i="13"/>
  <c r="F2034" i="13"/>
  <c r="F2033" i="13"/>
  <c r="W2032" i="13"/>
  <c r="W2033" i="13" s="1"/>
  <c r="W2034" i="13" s="1"/>
  <c r="W2035" i="13" s="1"/>
  <c r="W2041" i="13" s="1"/>
  <c r="W2043" i="13" s="1"/>
  <c r="F2032" i="13"/>
  <c r="M2031" i="13"/>
  <c r="K2031" i="13"/>
  <c r="I2031" i="13"/>
  <c r="E2029" i="13"/>
  <c r="F2027" i="13"/>
  <c r="Q2023" i="13"/>
  <c r="E2021" i="13"/>
  <c r="E2020" i="13"/>
  <c r="D2018" i="13"/>
  <c r="W2015" i="13"/>
  <c r="Q2013" i="13"/>
  <c r="F2011" i="13"/>
  <c r="E2009" i="13"/>
  <c r="F2005" i="13"/>
  <c r="F2003" i="13"/>
  <c r="W2002" i="13"/>
  <c r="W2006" i="13" s="1"/>
  <c r="J2002" i="13"/>
  <c r="E2002" i="13"/>
  <c r="F2000" i="13"/>
  <c r="Q1996" i="13"/>
  <c r="F1994" i="13"/>
  <c r="F1992" i="13"/>
  <c r="M1991" i="13"/>
  <c r="K1991" i="13"/>
  <c r="I1991" i="13"/>
  <c r="E1990" i="13"/>
  <c r="Q1989" i="13"/>
  <c r="F1981" i="13"/>
  <c r="W1979" i="13"/>
  <c r="W1982" i="13" s="1"/>
  <c r="J1979" i="13"/>
  <c r="E1979" i="13"/>
  <c r="F1977" i="13"/>
  <c r="Q1973" i="13"/>
  <c r="F1972" i="13"/>
  <c r="F1970" i="13"/>
  <c r="F1968" i="13"/>
  <c r="F1966" i="13"/>
  <c r="M1965" i="13"/>
  <c r="K1965" i="13"/>
  <c r="I1965" i="13"/>
  <c r="E1964" i="13"/>
  <c r="E1962" i="13"/>
  <c r="E1959" i="13"/>
  <c r="E1957" i="13"/>
  <c r="E1953" i="13"/>
  <c r="E1951" i="13"/>
  <c r="E1949" i="13"/>
  <c r="D1948" i="13"/>
  <c r="F1943" i="13"/>
  <c r="J1941" i="13"/>
  <c r="E1941" i="13"/>
  <c r="F1939" i="13"/>
  <c r="Q1935" i="13"/>
  <c r="F1933" i="13"/>
  <c r="F1931" i="13"/>
  <c r="F1930" i="13"/>
  <c r="F1929" i="13"/>
  <c r="F1928" i="13"/>
  <c r="F1927" i="13"/>
  <c r="F1926" i="13"/>
  <c r="F1925" i="13"/>
  <c r="F1924" i="13"/>
  <c r="F1923" i="13"/>
  <c r="F1922" i="13"/>
  <c r="F1921" i="13"/>
  <c r="F1920" i="13"/>
  <c r="F1919" i="13"/>
  <c r="F1918" i="13"/>
  <c r="W1917" i="13"/>
  <c r="W1918" i="13" s="1"/>
  <c r="W1919" i="13" s="1"/>
  <c r="F1917" i="13"/>
  <c r="M1916" i="13"/>
  <c r="K1916" i="13"/>
  <c r="I1916" i="13"/>
  <c r="E1915" i="13"/>
  <c r="Q1913" i="13"/>
  <c r="E1912" i="13"/>
  <c r="E1911" i="13"/>
  <c r="Q1906" i="13"/>
  <c r="F1904" i="13"/>
  <c r="E1902" i="13"/>
  <c r="F1900" i="13"/>
  <c r="Q1896" i="13"/>
  <c r="E1894" i="13"/>
  <c r="F1891" i="13"/>
  <c r="J1889" i="13"/>
  <c r="E1889" i="13"/>
  <c r="F1887" i="13"/>
  <c r="Q1883" i="13"/>
  <c r="F1881" i="13"/>
  <c r="F1879" i="13"/>
  <c r="F1878" i="13"/>
  <c r="F1877" i="13"/>
  <c r="F1876" i="13"/>
  <c r="W1875" i="13"/>
  <c r="W1876" i="13" s="1"/>
  <c r="W1877" i="13" s="1"/>
  <c r="W1878" i="13" s="1"/>
  <c r="W1879" i="13" s="1"/>
  <c r="W1885" i="13" s="1"/>
  <c r="F1875" i="13"/>
  <c r="M1874" i="13"/>
  <c r="K1874" i="13"/>
  <c r="I1874" i="13"/>
  <c r="E1873" i="13"/>
  <c r="Q1871" i="13"/>
  <c r="E1870" i="13"/>
  <c r="E1869" i="13"/>
  <c r="F1865" i="13"/>
  <c r="W1863" i="13"/>
  <c r="W1866" i="13" s="1"/>
  <c r="J1863" i="13"/>
  <c r="E1863" i="13"/>
  <c r="F1861" i="13"/>
  <c r="Q1857" i="13"/>
  <c r="F1855" i="13"/>
  <c r="F1853" i="13"/>
  <c r="M1850" i="13"/>
  <c r="K1850" i="13"/>
  <c r="I1850" i="13"/>
  <c r="E1849" i="13"/>
  <c r="F1844" i="13"/>
  <c r="W1842" i="13"/>
  <c r="W1844" i="13" s="1"/>
  <c r="E1840" i="13"/>
  <c r="F1838" i="13"/>
  <c r="Q1834" i="13"/>
  <c r="F1832" i="13"/>
  <c r="F1830" i="13"/>
  <c r="F1829" i="13"/>
  <c r="F1828" i="13"/>
  <c r="W1827" i="13"/>
  <c r="W1828" i="13" s="1"/>
  <c r="W1829" i="13" s="1"/>
  <c r="W1830" i="13" s="1"/>
  <c r="W1836" i="13" s="1"/>
  <c r="W1838" i="13" s="1"/>
  <c r="F1827" i="13"/>
  <c r="M1826" i="13"/>
  <c r="K1826" i="13"/>
  <c r="I1826" i="13"/>
  <c r="E1824" i="13"/>
  <c r="F1822" i="13"/>
  <c r="Q1818" i="13"/>
  <c r="E1816" i="13"/>
  <c r="E1815" i="13"/>
  <c r="D1813" i="13"/>
  <c r="W1810" i="13"/>
  <c r="Q1808" i="13"/>
  <c r="F1806" i="13"/>
  <c r="E1804" i="13"/>
  <c r="F1800" i="13"/>
  <c r="F1798" i="13"/>
  <c r="W1797" i="13"/>
  <c r="W1801" i="13" s="1"/>
  <c r="J1797" i="13"/>
  <c r="E1797" i="13"/>
  <c r="F1795" i="13"/>
  <c r="Q1791" i="13"/>
  <c r="F1789" i="13"/>
  <c r="F1787" i="13"/>
  <c r="M1786" i="13"/>
  <c r="K1786" i="13"/>
  <c r="I1786" i="13"/>
  <c r="E1785" i="13"/>
  <c r="Q1784" i="13"/>
  <c r="F1776" i="13"/>
  <c r="W1774" i="13"/>
  <c r="W1777" i="13" s="1"/>
  <c r="J1774" i="13"/>
  <c r="E1774" i="13"/>
  <c r="F1772" i="13"/>
  <c r="Q1768" i="13"/>
  <c r="F1767" i="13"/>
  <c r="F1765" i="13"/>
  <c r="F1763" i="13"/>
  <c r="F1761" i="13"/>
  <c r="M1760" i="13"/>
  <c r="K1760" i="13"/>
  <c r="I1760" i="13"/>
  <c r="E1759" i="13"/>
  <c r="E1757" i="13"/>
  <c r="E1754" i="13"/>
  <c r="E1752" i="13"/>
  <c r="E1748" i="13"/>
  <c r="E1746" i="13"/>
  <c r="E1744" i="13"/>
  <c r="D1743" i="13"/>
  <c r="F1738" i="13"/>
  <c r="J1736" i="13"/>
  <c r="E1736" i="13"/>
  <c r="F1734" i="13"/>
  <c r="Q1730" i="13"/>
  <c r="F1728" i="13"/>
  <c r="F1726" i="13"/>
  <c r="F1725" i="13"/>
  <c r="F1724" i="13"/>
  <c r="F1723" i="13"/>
  <c r="F1722" i="13"/>
  <c r="F1721" i="13"/>
  <c r="F1720" i="13"/>
  <c r="F1719" i="13"/>
  <c r="F1718" i="13"/>
  <c r="F1717" i="13"/>
  <c r="F1716" i="13"/>
  <c r="F1715" i="13"/>
  <c r="F1714" i="13"/>
  <c r="F1713" i="13"/>
  <c r="W1712" i="13"/>
  <c r="W1713" i="13" s="1"/>
  <c r="W1714" i="13" s="1"/>
  <c r="F1712" i="13"/>
  <c r="M1711" i="13"/>
  <c r="K1711" i="13"/>
  <c r="I1711" i="13"/>
  <c r="E1710" i="13"/>
  <c r="Q1708" i="13"/>
  <c r="E1707" i="13"/>
  <c r="E1706" i="13"/>
  <c r="Q1701" i="13"/>
  <c r="F1699" i="13"/>
  <c r="E1697" i="13"/>
  <c r="F1695" i="13"/>
  <c r="Q1691" i="13"/>
  <c r="E1689" i="13"/>
  <c r="F1686" i="13"/>
  <c r="J1684" i="13"/>
  <c r="E1684" i="13"/>
  <c r="F1682" i="13"/>
  <c r="Q1678" i="13"/>
  <c r="F1676" i="13"/>
  <c r="F1674" i="13"/>
  <c r="F1673" i="13"/>
  <c r="F1672" i="13"/>
  <c r="F1671" i="13"/>
  <c r="W1670" i="13"/>
  <c r="W1671" i="13" s="1"/>
  <c r="W1672" i="13" s="1"/>
  <c r="W1673" i="13" s="1"/>
  <c r="W1674" i="13" s="1"/>
  <c r="W1680" i="13" s="1"/>
  <c r="F1670" i="13"/>
  <c r="M1669" i="13"/>
  <c r="K1669" i="13"/>
  <c r="I1669" i="13"/>
  <c r="E1668" i="13"/>
  <c r="Q1666" i="13"/>
  <c r="E1665" i="13"/>
  <c r="E1664" i="13"/>
  <c r="F1660" i="13"/>
  <c r="W1658" i="13"/>
  <c r="W1661" i="13" s="1"/>
  <c r="J1658" i="13"/>
  <c r="E1658" i="13"/>
  <c r="F1656" i="13"/>
  <c r="Q1652" i="13"/>
  <c r="F1650" i="13"/>
  <c r="F1648" i="13"/>
  <c r="M1645" i="13"/>
  <c r="K1645" i="13"/>
  <c r="I1645" i="13"/>
  <c r="E1644" i="13"/>
  <c r="F1639" i="13"/>
  <c r="W1637" i="13"/>
  <c r="W1639" i="13" s="1"/>
  <c r="E1635" i="13"/>
  <c r="F1633" i="13"/>
  <c r="Q1629" i="13"/>
  <c r="F1627" i="13"/>
  <c r="F1625" i="13"/>
  <c r="F1624" i="13"/>
  <c r="F1623" i="13"/>
  <c r="W1622" i="13"/>
  <c r="W1623" i="13" s="1"/>
  <c r="W1624" i="13" s="1"/>
  <c r="W1625" i="13" s="1"/>
  <c r="W1631" i="13" s="1"/>
  <c r="W1633" i="13" s="1"/>
  <c r="F1622" i="13"/>
  <c r="M1621" i="13"/>
  <c r="K1621" i="13"/>
  <c r="I1621" i="13"/>
  <c r="E1619" i="13"/>
  <c r="F1617" i="13"/>
  <c r="Q1613" i="13"/>
  <c r="E1611" i="13"/>
  <c r="E1610" i="13"/>
  <c r="D1608" i="13"/>
  <c r="W1605" i="13"/>
  <c r="Q1603" i="13"/>
  <c r="F1601" i="13"/>
  <c r="E1599" i="13"/>
  <c r="F1595" i="13"/>
  <c r="F1593" i="13"/>
  <c r="W1592" i="13"/>
  <c r="W1596" i="13" s="1"/>
  <c r="J1592" i="13"/>
  <c r="E1592" i="13"/>
  <c r="F1590" i="13"/>
  <c r="Q1586" i="13"/>
  <c r="F1584" i="13"/>
  <c r="F1582" i="13"/>
  <c r="M1581" i="13"/>
  <c r="K1581" i="13"/>
  <c r="I1581" i="13"/>
  <c r="E1580" i="13"/>
  <c r="Q1579" i="13"/>
  <c r="F1571" i="13"/>
  <c r="W1569" i="13"/>
  <c r="W1572" i="13" s="1"/>
  <c r="J1569" i="13"/>
  <c r="E1569" i="13"/>
  <c r="F1567" i="13"/>
  <c r="Q1563" i="13"/>
  <c r="F1562" i="13"/>
  <c r="F1560" i="13"/>
  <c r="F1558" i="13"/>
  <c r="F1556" i="13"/>
  <c r="M1555" i="13"/>
  <c r="K1555" i="13"/>
  <c r="I1555" i="13"/>
  <c r="E1554" i="13"/>
  <c r="E1552" i="13"/>
  <c r="E1549" i="13"/>
  <c r="E1547" i="13"/>
  <c r="E1543" i="13"/>
  <c r="E1541" i="13"/>
  <c r="E1539" i="13"/>
  <c r="D1538" i="13"/>
  <c r="F1533" i="13"/>
  <c r="J1531" i="13"/>
  <c r="E1531" i="13"/>
  <c r="F1529" i="13"/>
  <c r="Q1525" i="13"/>
  <c r="F1523" i="13"/>
  <c r="F1521" i="13"/>
  <c r="F1520" i="13"/>
  <c r="F1519" i="13"/>
  <c r="F1518" i="13"/>
  <c r="F1517" i="13"/>
  <c r="F1516" i="13"/>
  <c r="F1515" i="13"/>
  <c r="F1514" i="13"/>
  <c r="F1513" i="13"/>
  <c r="F1512" i="13"/>
  <c r="F1511" i="13"/>
  <c r="F1510" i="13"/>
  <c r="F1509" i="13"/>
  <c r="F1508" i="13"/>
  <c r="W1507" i="13"/>
  <c r="W1508" i="13" s="1"/>
  <c r="W1509" i="13" s="1"/>
  <c r="F1507" i="13"/>
  <c r="M1506" i="13"/>
  <c r="K1506" i="13"/>
  <c r="I1506" i="13"/>
  <c r="E1505" i="13"/>
  <c r="Q1503" i="13"/>
  <c r="E1502" i="13"/>
  <c r="E1501" i="13"/>
  <c r="Q1496" i="13"/>
  <c r="F1494" i="13"/>
  <c r="E1492" i="13"/>
  <c r="F1490" i="13"/>
  <c r="Q1486" i="13"/>
  <c r="E1484" i="13"/>
  <c r="F1481" i="13"/>
  <c r="J1479" i="13"/>
  <c r="E1479" i="13"/>
  <c r="F1477" i="13"/>
  <c r="Q1473" i="13"/>
  <c r="F1471" i="13"/>
  <c r="F1469" i="13"/>
  <c r="F1468" i="13"/>
  <c r="F1467" i="13"/>
  <c r="F1466" i="13"/>
  <c r="W1465" i="13"/>
  <c r="W1466" i="13" s="1"/>
  <c r="W1467" i="13" s="1"/>
  <c r="W1468" i="13" s="1"/>
  <c r="W1469" i="13" s="1"/>
  <c r="W1475" i="13" s="1"/>
  <c r="F1465" i="13"/>
  <c r="M1464" i="13"/>
  <c r="K1464" i="13"/>
  <c r="I1464" i="13"/>
  <c r="E1463" i="13"/>
  <c r="Q1461" i="13"/>
  <c r="E1460" i="13"/>
  <c r="E1459" i="13"/>
  <c r="F1455" i="13"/>
  <c r="W1453" i="13"/>
  <c r="W1456" i="13" s="1"/>
  <c r="J1453" i="13"/>
  <c r="E1453" i="13"/>
  <c r="F1451" i="13"/>
  <c r="Q1447" i="13"/>
  <c r="F1445" i="13"/>
  <c r="F1443" i="13"/>
  <c r="M1440" i="13"/>
  <c r="K1440" i="13"/>
  <c r="I1440" i="13"/>
  <c r="E1439" i="13"/>
  <c r="F1434" i="13"/>
  <c r="W1432" i="13"/>
  <c r="W1434" i="13" s="1"/>
  <c r="E1430" i="13"/>
  <c r="F1428" i="13"/>
  <c r="Q1424" i="13"/>
  <c r="F1422" i="13"/>
  <c r="F1420" i="13"/>
  <c r="F1419" i="13"/>
  <c r="F1418" i="13"/>
  <c r="W1417" i="13"/>
  <c r="W1418" i="13" s="1"/>
  <c r="W1419" i="13" s="1"/>
  <c r="W1420" i="13" s="1"/>
  <c r="W1426" i="13" s="1"/>
  <c r="W1428" i="13" s="1"/>
  <c r="F1417" i="13"/>
  <c r="M1416" i="13"/>
  <c r="K1416" i="13"/>
  <c r="I1416" i="13"/>
  <c r="E1414" i="13"/>
  <c r="F1412" i="13"/>
  <c r="Q1408" i="13"/>
  <c r="E1406" i="13"/>
  <c r="E1405" i="13"/>
  <c r="D1403" i="13"/>
  <c r="W1400" i="13"/>
  <c r="Q1398" i="13"/>
  <c r="F1396" i="13"/>
  <c r="E1394" i="13"/>
  <c r="F1390" i="13"/>
  <c r="F1388" i="13"/>
  <c r="W1387" i="13"/>
  <c r="W1391" i="13" s="1"/>
  <c r="J1387" i="13"/>
  <c r="E1387" i="13"/>
  <c r="F1385" i="13"/>
  <c r="Q1381" i="13"/>
  <c r="F1379" i="13"/>
  <c r="F1377" i="13"/>
  <c r="M1376" i="13"/>
  <c r="K1376" i="13"/>
  <c r="I1376" i="13"/>
  <c r="E1375" i="13"/>
  <c r="Q1374" i="13"/>
  <c r="F1366" i="13"/>
  <c r="W1364" i="13"/>
  <c r="W1367" i="13" s="1"/>
  <c r="J1364" i="13"/>
  <c r="E1364" i="13"/>
  <c r="F1362" i="13"/>
  <c r="Q1358" i="13"/>
  <c r="F1357" i="13"/>
  <c r="F1355" i="13"/>
  <c r="F1353" i="13"/>
  <c r="F1351" i="13"/>
  <c r="M1350" i="13"/>
  <c r="K1350" i="13"/>
  <c r="I1350" i="13"/>
  <c r="E1349" i="13"/>
  <c r="E1347" i="13"/>
  <c r="E1344" i="13"/>
  <c r="E1342" i="13"/>
  <c r="E1338" i="13"/>
  <c r="E1336" i="13"/>
  <c r="E1334" i="13"/>
  <c r="D1333" i="13"/>
  <c r="F1328" i="13"/>
  <c r="J1326" i="13"/>
  <c r="E1326" i="13"/>
  <c r="F1324" i="13"/>
  <c r="Q1320" i="13"/>
  <c r="F1318" i="13"/>
  <c r="F1316" i="13"/>
  <c r="F1315" i="13"/>
  <c r="F1314" i="13"/>
  <c r="F1313" i="13"/>
  <c r="F1312" i="13"/>
  <c r="F1311" i="13"/>
  <c r="F1310" i="13"/>
  <c r="F1309" i="13"/>
  <c r="F1308" i="13"/>
  <c r="F1307" i="13"/>
  <c r="F1306" i="13"/>
  <c r="F1305" i="13"/>
  <c r="F1304" i="13"/>
  <c r="F1303" i="13"/>
  <c r="W1302" i="13"/>
  <c r="W1303" i="13" s="1"/>
  <c r="W1304" i="13" s="1"/>
  <c r="F1302" i="13"/>
  <c r="M1301" i="13"/>
  <c r="K1301" i="13"/>
  <c r="I1301" i="13"/>
  <c r="E1300" i="13"/>
  <c r="Q1298" i="13"/>
  <c r="E1297" i="13"/>
  <c r="E1296" i="13"/>
  <c r="Q1291" i="13"/>
  <c r="F1289" i="13"/>
  <c r="E1287" i="13"/>
  <c r="F1285" i="13"/>
  <c r="Q1281" i="13"/>
  <c r="E1279" i="13"/>
  <c r="F1276" i="13"/>
  <c r="J1274" i="13"/>
  <c r="E1274" i="13"/>
  <c r="F1272" i="13"/>
  <c r="Q1268" i="13"/>
  <c r="F1266" i="13"/>
  <c r="F1264" i="13"/>
  <c r="F1263" i="13"/>
  <c r="F1262" i="13"/>
  <c r="F1261" i="13"/>
  <c r="W1260" i="13"/>
  <c r="W1261" i="13" s="1"/>
  <c r="W1262" i="13" s="1"/>
  <c r="W1263" i="13" s="1"/>
  <c r="W1264" i="13" s="1"/>
  <c r="W1270" i="13" s="1"/>
  <c r="F1260" i="13"/>
  <c r="M1259" i="13"/>
  <c r="K1259" i="13"/>
  <c r="I1259" i="13"/>
  <c r="E1258" i="13"/>
  <c r="Q1256" i="13"/>
  <c r="E1255" i="13"/>
  <c r="E1254" i="13"/>
  <c r="F1250" i="13"/>
  <c r="W1248" i="13"/>
  <c r="W1251" i="13" s="1"/>
  <c r="J1248" i="13"/>
  <c r="E1248" i="13"/>
  <c r="F1246" i="13"/>
  <c r="Q1242" i="13"/>
  <c r="F1240" i="13"/>
  <c r="F1238" i="13"/>
  <c r="M1235" i="13"/>
  <c r="K1235" i="13"/>
  <c r="I1235" i="13"/>
  <c r="E1234" i="13"/>
  <c r="F1229" i="13"/>
  <c r="W1227" i="13"/>
  <c r="W1229" i="13" s="1"/>
  <c r="E1225" i="13"/>
  <c r="F1223" i="13"/>
  <c r="Q1219" i="13"/>
  <c r="F1217" i="13"/>
  <c r="F1215" i="13"/>
  <c r="F1214" i="13"/>
  <c r="F1213" i="13"/>
  <c r="W1212" i="13"/>
  <c r="W1213" i="13" s="1"/>
  <c r="W1214" i="13" s="1"/>
  <c r="W1215" i="13" s="1"/>
  <c r="W1221" i="13" s="1"/>
  <c r="W1223" i="13" s="1"/>
  <c r="F1212" i="13"/>
  <c r="M1211" i="13"/>
  <c r="K1211" i="13"/>
  <c r="I1211" i="13"/>
  <c r="E1209" i="13"/>
  <c r="F1207" i="13"/>
  <c r="Q1203" i="13"/>
  <c r="E1201" i="13"/>
  <c r="E1200" i="13"/>
  <c r="D1198" i="13"/>
  <c r="W1195" i="13"/>
  <c r="Q1193" i="13"/>
  <c r="F1191" i="13"/>
  <c r="E1189" i="13"/>
  <c r="F1185" i="13"/>
  <c r="F1183" i="13"/>
  <c r="W1182" i="13"/>
  <c r="W1186" i="13" s="1"/>
  <c r="J1182" i="13"/>
  <c r="E1182" i="13"/>
  <c r="F1180" i="13"/>
  <c r="Q1176" i="13"/>
  <c r="F1174" i="13"/>
  <c r="F1172" i="13"/>
  <c r="M1171" i="13"/>
  <c r="K1171" i="13"/>
  <c r="I1171" i="13"/>
  <c r="E1170" i="13"/>
  <c r="Q1169" i="13"/>
  <c r="F1161" i="13"/>
  <c r="W1159" i="13"/>
  <c r="W1162" i="13" s="1"/>
  <c r="J1159" i="13"/>
  <c r="E1159" i="13"/>
  <c r="F1157" i="13"/>
  <c r="Q1153" i="13"/>
  <c r="F1152" i="13"/>
  <c r="F1150" i="13"/>
  <c r="F1148" i="13"/>
  <c r="F1146" i="13"/>
  <c r="M1145" i="13"/>
  <c r="K1145" i="13"/>
  <c r="I1145" i="13"/>
  <c r="E1144" i="13"/>
  <c r="E1142" i="13"/>
  <c r="E1139" i="13"/>
  <c r="E1137" i="13"/>
  <c r="E1133" i="13"/>
  <c r="E1131" i="13"/>
  <c r="E1129" i="13"/>
  <c r="D1128" i="13"/>
  <c r="F1123" i="13"/>
  <c r="J1121" i="13"/>
  <c r="E1121" i="13"/>
  <c r="F1119" i="13"/>
  <c r="Q1115" i="13"/>
  <c r="F1113" i="13"/>
  <c r="F1111" i="13"/>
  <c r="F1110" i="13"/>
  <c r="F1109" i="13"/>
  <c r="F1108" i="13"/>
  <c r="F1107" i="13"/>
  <c r="F1106" i="13"/>
  <c r="F1105" i="13"/>
  <c r="F1104" i="13"/>
  <c r="F1103" i="13"/>
  <c r="F1102" i="13"/>
  <c r="F1101" i="13"/>
  <c r="F1100" i="13"/>
  <c r="F1099" i="13"/>
  <c r="F1098" i="13"/>
  <c r="W1097" i="13"/>
  <c r="W1098" i="13" s="1"/>
  <c r="W1099" i="13" s="1"/>
  <c r="F1097" i="13"/>
  <c r="M1096" i="13"/>
  <c r="K1096" i="13"/>
  <c r="I1096" i="13"/>
  <c r="E1095" i="13"/>
  <c r="Q1093" i="13"/>
  <c r="E1092" i="13"/>
  <c r="E1091" i="13"/>
  <c r="Q1086" i="13"/>
  <c r="F1084" i="13"/>
  <c r="E1082" i="13"/>
  <c r="F1080" i="13"/>
  <c r="Q1076" i="13"/>
  <c r="E1074" i="13"/>
  <c r="F1071" i="13"/>
  <c r="J1069" i="13"/>
  <c r="E1069" i="13"/>
  <c r="F1067" i="13"/>
  <c r="Q1063" i="13"/>
  <c r="F1061" i="13"/>
  <c r="F1059" i="13"/>
  <c r="F1058" i="13"/>
  <c r="F1057" i="13"/>
  <c r="F1056" i="13"/>
  <c r="W1055" i="13"/>
  <c r="W1056" i="13" s="1"/>
  <c r="W1057" i="13" s="1"/>
  <c r="W1058" i="13" s="1"/>
  <c r="W1059" i="13" s="1"/>
  <c r="W1065" i="13" s="1"/>
  <c r="F1055" i="13"/>
  <c r="M1054" i="13"/>
  <c r="K1054" i="13"/>
  <c r="I1054" i="13"/>
  <c r="E1053" i="13"/>
  <c r="Q1051" i="13"/>
  <c r="E1050" i="13"/>
  <c r="E1049" i="13"/>
  <c r="F1045" i="13"/>
  <c r="W1043" i="13"/>
  <c r="W1046" i="13" s="1"/>
  <c r="J1043" i="13"/>
  <c r="E1043" i="13"/>
  <c r="F1041" i="13"/>
  <c r="Q1037" i="13"/>
  <c r="F1035" i="13"/>
  <c r="F1033" i="13"/>
  <c r="M1030" i="13"/>
  <c r="K1030" i="13"/>
  <c r="I1030" i="13"/>
  <c r="E1029" i="13"/>
  <c r="F1024" i="13"/>
  <c r="W1022" i="13"/>
  <c r="W1024" i="13" s="1"/>
  <c r="E1020" i="13"/>
  <c r="F1018" i="13"/>
  <c r="Q1014" i="13"/>
  <c r="F1012" i="13"/>
  <c r="F1010" i="13"/>
  <c r="F1009" i="13"/>
  <c r="F1008" i="13"/>
  <c r="W1007" i="13"/>
  <c r="W1008" i="13" s="1"/>
  <c r="W1009" i="13" s="1"/>
  <c r="W1010" i="13" s="1"/>
  <c r="W1016" i="13" s="1"/>
  <c r="W1018" i="13" s="1"/>
  <c r="F1007" i="13"/>
  <c r="M1006" i="13"/>
  <c r="K1006" i="13"/>
  <c r="I1006" i="13"/>
  <c r="E1004" i="13"/>
  <c r="F1002" i="13"/>
  <c r="Q998" i="13"/>
  <c r="E996" i="13"/>
  <c r="E995" i="13"/>
  <c r="D993" i="13"/>
  <c r="W990" i="13"/>
  <c r="Q988" i="13"/>
  <c r="F986" i="13"/>
  <c r="E984" i="13"/>
  <c r="F980" i="13"/>
  <c r="F978" i="13"/>
  <c r="W977" i="13"/>
  <c r="W981" i="13" s="1"/>
  <c r="J977" i="13"/>
  <c r="E977" i="13"/>
  <c r="F975" i="13"/>
  <c r="Q971" i="13"/>
  <c r="F969" i="13"/>
  <c r="F967" i="13"/>
  <c r="M966" i="13"/>
  <c r="K966" i="13"/>
  <c r="I966" i="13"/>
  <c r="E965" i="13"/>
  <c r="Q964" i="13"/>
  <c r="F956" i="13"/>
  <c r="W954" i="13"/>
  <c r="W957" i="13" s="1"/>
  <c r="J954" i="13"/>
  <c r="E954" i="13"/>
  <c r="F952" i="13"/>
  <c r="Q948" i="13"/>
  <c r="F947" i="13"/>
  <c r="F945" i="13"/>
  <c r="F943" i="13"/>
  <c r="F941" i="13"/>
  <c r="M940" i="13"/>
  <c r="K940" i="13"/>
  <c r="I940" i="13"/>
  <c r="E939" i="13"/>
  <c r="E937" i="13"/>
  <c r="E934" i="13"/>
  <c r="E932" i="13"/>
  <c r="E928" i="13"/>
  <c r="E926" i="13"/>
  <c r="E924" i="13"/>
  <c r="D923" i="13"/>
  <c r="F918" i="13"/>
  <c r="J916" i="13"/>
  <c r="E916" i="13"/>
  <c r="F914" i="13"/>
  <c r="Q910" i="13"/>
  <c r="F908" i="13"/>
  <c r="F906" i="13"/>
  <c r="F905" i="13"/>
  <c r="F904" i="13"/>
  <c r="F903" i="13"/>
  <c r="F902" i="13"/>
  <c r="F901" i="13"/>
  <c r="F900" i="13"/>
  <c r="F899" i="13"/>
  <c r="F898" i="13"/>
  <c r="F897" i="13"/>
  <c r="F896" i="13"/>
  <c r="F895" i="13"/>
  <c r="F894" i="13"/>
  <c r="F893" i="13"/>
  <c r="W892" i="13"/>
  <c r="W893" i="13" s="1"/>
  <c r="W894" i="13" s="1"/>
  <c r="F892" i="13"/>
  <c r="M891" i="13"/>
  <c r="K891" i="13"/>
  <c r="I891" i="13"/>
  <c r="E890" i="13"/>
  <c r="Q888" i="13"/>
  <c r="E887" i="13"/>
  <c r="E886" i="13"/>
  <c r="Q881" i="13"/>
  <c r="F879" i="13"/>
  <c r="E877" i="13"/>
  <c r="F875" i="13"/>
  <c r="Q871" i="13"/>
  <c r="E869" i="13"/>
  <c r="F866" i="13"/>
  <c r="J864" i="13"/>
  <c r="E864" i="13"/>
  <c r="F862" i="13"/>
  <c r="Q858" i="13"/>
  <c r="F856" i="13"/>
  <c r="F854" i="13"/>
  <c r="F853" i="13"/>
  <c r="F852" i="13"/>
  <c r="F851" i="13"/>
  <c r="W850" i="13"/>
  <c r="W851" i="13" s="1"/>
  <c r="W852" i="13" s="1"/>
  <c r="W853" i="13" s="1"/>
  <c r="W854" i="13" s="1"/>
  <c r="W860" i="13" s="1"/>
  <c r="F850" i="13"/>
  <c r="M849" i="13"/>
  <c r="K849" i="13"/>
  <c r="I849" i="13"/>
  <c r="E848" i="13"/>
  <c r="Q846" i="13"/>
  <c r="E845" i="13"/>
  <c r="E844" i="13"/>
  <c r="F840" i="13"/>
  <c r="W838" i="13"/>
  <c r="W841" i="13" s="1"/>
  <c r="J838" i="13"/>
  <c r="E838" i="13"/>
  <c r="F836" i="13"/>
  <c r="Q832" i="13"/>
  <c r="F830" i="13"/>
  <c r="F828" i="13"/>
  <c r="M825" i="13"/>
  <c r="K825" i="13"/>
  <c r="I825" i="13"/>
  <c r="E824" i="13"/>
  <c r="F819" i="13"/>
  <c r="W817" i="13"/>
  <c r="W819" i="13" s="1"/>
  <c r="E815" i="13"/>
  <c r="F813" i="13"/>
  <c r="Q809" i="13"/>
  <c r="F807" i="13"/>
  <c r="F805" i="13"/>
  <c r="F804" i="13"/>
  <c r="F803" i="13"/>
  <c r="W802" i="13"/>
  <c r="W803" i="13" s="1"/>
  <c r="W804" i="13" s="1"/>
  <c r="W805" i="13" s="1"/>
  <c r="W811" i="13" s="1"/>
  <c r="W813" i="13" s="1"/>
  <c r="F802" i="13"/>
  <c r="M801" i="13"/>
  <c r="K801" i="13"/>
  <c r="I801" i="13"/>
  <c r="E799" i="13"/>
  <c r="F797" i="13"/>
  <c r="Q793" i="13"/>
  <c r="E791" i="13"/>
  <c r="E790" i="13"/>
  <c r="D788" i="13"/>
  <c r="W785" i="13"/>
  <c r="Q783" i="13"/>
  <c r="F781" i="13"/>
  <c r="E779" i="13"/>
  <c r="F775" i="13"/>
  <c r="F773" i="13"/>
  <c r="W772" i="13"/>
  <c r="W776" i="13" s="1"/>
  <c r="J772" i="13"/>
  <c r="E772" i="13"/>
  <c r="F770" i="13"/>
  <c r="Q766" i="13"/>
  <c r="F764" i="13"/>
  <c r="F762" i="13"/>
  <c r="M761" i="13"/>
  <c r="K761" i="13"/>
  <c r="I761" i="13"/>
  <c r="E760" i="13"/>
  <c r="Q759" i="13"/>
  <c r="F751" i="13"/>
  <c r="W749" i="13"/>
  <c r="W752" i="13" s="1"/>
  <c r="J749" i="13"/>
  <c r="E749" i="13"/>
  <c r="F747" i="13"/>
  <c r="Q743" i="13"/>
  <c r="F742" i="13"/>
  <c r="F740" i="13"/>
  <c r="F738" i="13"/>
  <c r="F736" i="13"/>
  <c r="M735" i="13"/>
  <c r="K735" i="13"/>
  <c r="I735" i="13"/>
  <c r="E734" i="13"/>
  <c r="E732" i="13"/>
  <c r="E729" i="13"/>
  <c r="E727" i="13"/>
  <c r="E723" i="13"/>
  <c r="E721" i="13"/>
  <c r="E719" i="13"/>
  <c r="D718" i="13"/>
  <c r="C513" i="13"/>
  <c r="C718" i="13" s="1"/>
  <c r="C923" i="13" s="1"/>
  <c r="C1128" i="13" s="1"/>
  <c r="C1333" i="13" s="1"/>
  <c r="C1538" i="13" s="1"/>
  <c r="C1743" i="13" s="1"/>
  <c r="C1948" i="13" s="1"/>
  <c r="F713" i="13"/>
  <c r="J711" i="13"/>
  <c r="E711" i="13"/>
  <c r="F709" i="13"/>
  <c r="Q705" i="13"/>
  <c r="F703" i="13"/>
  <c r="F701" i="13"/>
  <c r="F700" i="13"/>
  <c r="F699" i="13"/>
  <c r="F698" i="13"/>
  <c r="F697" i="13"/>
  <c r="F696" i="13"/>
  <c r="F695" i="13"/>
  <c r="F694" i="13"/>
  <c r="F693" i="13"/>
  <c r="F692" i="13"/>
  <c r="F691" i="13"/>
  <c r="F690" i="13"/>
  <c r="F689" i="13"/>
  <c r="F688" i="13"/>
  <c r="W687" i="13"/>
  <c r="W688" i="13" s="1"/>
  <c r="W689" i="13" s="1"/>
  <c r="F687" i="13"/>
  <c r="M686" i="13"/>
  <c r="K686" i="13"/>
  <c r="I686" i="13"/>
  <c r="E685" i="13"/>
  <c r="Q683" i="13"/>
  <c r="E682" i="13"/>
  <c r="E681" i="13"/>
  <c r="Q676" i="13"/>
  <c r="F674" i="13"/>
  <c r="E672" i="13"/>
  <c r="F670" i="13"/>
  <c r="Q666" i="13"/>
  <c r="E664" i="13"/>
  <c r="F661" i="13"/>
  <c r="J659" i="13"/>
  <c r="E659" i="13"/>
  <c r="F657" i="13"/>
  <c r="Q653" i="13"/>
  <c r="F651" i="13"/>
  <c r="F649" i="13"/>
  <c r="F648" i="13"/>
  <c r="F647" i="13"/>
  <c r="F646" i="13"/>
  <c r="W645" i="13"/>
  <c r="W646" i="13" s="1"/>
  <c r="W647" i="13" s="1"/>
  <c r="W648" i="13" s="1"/>
  <c r="W649" i="13" s="1"/>
  <c r="W655" i="13" s="1"/>
  <c r="F645" i="13"/>
  <c r="M644" i="13"/>
  <c r="K644" i="13"/>
  <c r="I644" i="13"/>
  <c r="E643" i="13"/>
  <c r="Q641" i="13"/>
  <c r="E640" i="13"/>
  <c r="E639" i="13"/>
  <c r="F635" i="13"/>
  <c r="W633" i="13"/>
  <c r="W636" i="13" s="1"/>
  <c r="J633" i="13"/>
  <c r="E633" i="13"/>
  <c r="F631" i="13"/>
  <c r="Q627" i="13"/>
  <c r="F625" i="13"/>
  <c r="F623" i="13"/>
  <c r="M620" i="13"/>
  <c r="K620" i="13"/>
  <c r="I620" i="13"/>
  <c r="E619" i="13"/>
  <c r="F614" i="13"/>
  <c r="W612" i="13"/>
  <c r="W614" i="13" s="1"/>
  <c r="E610" i="13"/>
  <c r="F608" i="13"/>
  <c r="Q604" i="13"/>
  <c r="F602" i="13"/>
  <c r="F600" i="13"/>
  <c r="F599" i="13"/>
  <c r="F598" i="13"/>
  <c r="W597" i="13"/>
  <c r="W598" i="13" s="1"/>
  <c r="W599" i="13" s="1"/>
  <c r="W600" i="13" s="1"/>
  <c r="W606" i="13" s="1"/>
  <c r="W608" i="13" s="1"/>
  <c r="F597" i="13"/>
  <c r="M596" i="13"/>
  <c r="K596" i="13"/>
  <c r="I596" i="13"/>
  <c r="E594" i="13"/>
  <c r="F592" i="13"/>
  <c r="Q588" i="13"/>
  <c r="E586" i="13"/>
  <c r="E585" i="13"/>
  <c r="D583" i="13"/>
  <c r="W580" i="13"/>
  <c r="Q578" i="13"/>
  <c r="F576" i="13"/>
  <c r="E574" i="13"/>
  <c r="F570" i="13"/>
  <c r="F568" i="13"/>
  <c r="W567" i="13"/>
  <c r="W571" i="13" s="1"/>
  <c r="J567" i="13"/>
  <c r="E567" i="13"/>
  <c r="F565" i="13"/>
  <c r="Q561" i="13"/>
  <c r="F559" i="13"/>
  <c r="F557" i="13"/>
  <c r="M556" i="13"/>
  <c r="K556" i="13"/>
  <c r="I556" i="13"/>
  <c r="E555" i="13"/>
  <c r="Q554" i="13"/>
  <c r="F546" i="13"/>
  <c r="W544" i="13"/>
  <c r="W547" i="13" s="1"/>
  <c r="J544" i="13"/>
  <c r="E544" i="13"/>
  <c r="F542" i="13"/>
  <c r="Q538" i="13"/>
  <c r="F537" i="13"/>
  <c r="F535" i="13"/>
  <c r="F533" i="13"/>
  <c r="F531" i="13"/>
  <c r="M530" i="13"/>
  <c r="K530" i="13"/>
  <c r="I530" i="13"/>
  <c r="E529" i="13"/>
  <c r="E527" i="13"/>
  <c r="E524" i="13"/>
  <c r="E522" i="13"/>
  <c r="E518" i="13"/>
  <c r="E516" i="13"/>
  <c r="E514" i="13"/>
  <c r="D513" i="13"/>
  <c r="K130" i="2"/>
  <c r="F508" i="13"/>
  <c r="J506" i="13"/>
  <c r="E506" i="13"/>
  <c r="F504" i="13"/>
  <c r="Q500" i="13"/>
  <c r="F498" i="13"/>
  <c r="F496" i="13"/>
  <c r="F495" i="13"/>
  <c r="F494" i="13"/>
  <c r="F493" i="13"/>
  <c r="F492" i="13"/>
  <c r="F491" i="13"/>
  <c r="F490" i="13"/>
  <c r="F489" i="13"/>
  <c r="F488" i="13"/>
  <c r="F487" i="13"/>
  <c r="F486" i="13"/>
  <c r="F485" i="13"/>
  <c r="F484" i="13"/>
  <c r="F483" i="13"/>
  <c r="W482" i="13"/>
  <c r="W483" i="13" s="1"/>
  <c r="W484" i="13" s="1"/>
  <c r="F482" i="13"/>
  <c r="M481" i="13"/>
  <c r="K481" i="13"/>
  <c r="I481" i="13"/>
  <c r="E480" i="13"/>
  <c r="Q478" i="13"/>
  <c r="E477" i="13"/>
  <c r="E476" i="13"/>
  <c r="Q471" i="13"/>
  <c r="F469" i="13"/>
  <c r="E467" i="13"/>
  <c r="F465" i="13"/>
  <c r="Q461" i="13"/>
  <c r="E459" i="13"/>
  <c r="F456" i="13"/>
  <c r="J454" i="13"/>
  <c r="E454" i="13"/>
  <c r="F452" i="13"/>
  <c r="Q448" i="13"/>
  <c r="F446" i="13"/>
  <c r="F444" i="13"/>
  <c r="F443" i="13"/>
  <c r="F442" i="13"/>
  <c r="F441" i="13"/>
  <c r="W440" i="13"/>
  <c r="W441" i="13" s="1"/>
  <c r="W442" i="13" s="1"/>
  <c r="W443" i="13" s="1"/>
  <c r="W444" i="13" s="1"/>
  <c r="W450" i="13" s="1"/>
  <c r="F440" i="13"/>
  <c r="M439" i="13"/>
  <c r="K439" i="13"/>
  <c r="I439" i="13"/>
  <c r="E438" i="13"/>
  <c r="Q436" i="13"/>
  <c r="E435" i="13"/>
  <c r="E434" i="13"/>
  <c r="F430" i="13"/>
  <c r="W428" i="13"/>
  <c r="W431" i="13" s="1"/>
  <c r="J428" i="13"/>
  <c r="E428" i="13"/>
  <c r="F426" i="13"/>
  <c r="Q422" i="13"/>
  <c r="F420" i="13"/>
  <c r="F418" i="13"/>
  <c r="M415" i="13"/>
  <c r="K415" i="13"/>
  <c r="I415" i="13"/>
  <c r="E414" i="13"/>
  <c r="F409" i="13"/>
  <c r="W407" i="13"/>
  <c r="W409" i="13" s="1"/>
  <c r="E405" i="13"/>
  <c r="F403" i="13"/>
  <c r="Q399" i="13"/>
  <c r="F397" i="13"/>
  <c r="F395" i="13"/>
  <c r="F394" i="13"/>
  <c r="F393" i="13"/>
  <c r="W392" i="13"/>
  <c r="W393" i="13" s="1"/>
  <c r="W394" i="13" s="1"/>
  <c r="W395" i="13" s="1"/>
  <c r="W401" i="13" s="1"/>
  <c r="W403" i="13" s="1"/>
  <c r="F392" i="13"/>
  <c r="M391" i="13"/>
  <c r="K391" i="13"/>
  <c r="I391" i="13"/>
  <c r="E389" i="13"/>
  <c r="F387" i="13"/>
  <c r="Q383" i="13"/>
  <c r="E381" i="13"/>
  <c r="E380" i="13"/>
  <c r="D378" i="13"/>
  <c r="W375" i="13"/>
  <c r="Q373" i="13"/>
  <c r="F371" i="13"/>
  <c r="E369" i="13"/>
  <c r="F365" i="13"/>
  <c r="F363" i="13"/>
  <c r="W362" i="13"/>
  <c r="W366" i="13" s="1"/>
  <c r="J362" i="13"/>
  <c r="E362" i="13"/>
  <c r="F360" i="13"/>
  <c r="Q356" i="13"/>
  <c r="F354" i="13"/>
  <c r="F352" i="13"/>
  <c r="M351" i="13"/>
  <c r="K351" i="13"/>
  <c r="I351" i="13"/>
  <c r="E350" i="13"/>
  <c r="Q349" i="13"/>
  <c r="F341" i="13"/>
  <c r="W339" i="13"/>
  <c r="W342" i="13" s="1"/>
  <c r="J339" i="13"/>
  <c r="E339" i="13"/>
  <c r="F337" i="13"/>
  <c r="Q333" i="13"/>
  <c r="F332" i="13"/>
  <c r="F330" i="13"/>
  <c r="F328" i="13"/>
  <c r="F326" i="13"/>
  <c r="M325" i="13"/>
  <c r="K325" i="13"/>
  <c r="I325" i="13"/>
  <c r="E324" i="13"/>
  <c r="E322" i="13"/>
  <c r="E319" i="13"/>
  <c r="E317" i="13"/>
  <c r="E313" i="13"/>
  <c r="E311" i="13"/>
  <c r="E309" i="13"/>
  <c r="D308" i="13"/>
  <c r="F178" i="13"/>
  <c r="C994" i="16" l="1"/>
  <c r="C1029" i="16" s="1"/>
  <c r="C1064" i="16" s="1"/>
  <c r="I1064" i="16" s="1"/>
  <c r="P877" i="16"/>
  <c r="Q878" i="16" s="1"/>
  <c r="Q964" i="16" s="1"/>
  <c r="I877" i="16"/>
  <c r="W977" i="16"/>
  <c r="W744" i="16"/>
  <c r="I211" i="16"/>
  <c r="I351" i="16"/>
  <c r="P351" i="16"/>
  <c r="Q352" i="16" s="1"/>
  <c r="Q453" i="16" s="1"/>
  <c r="C491" i="16"/>
  <c r="P211" i="16"/>
  <c r="Q212" i="16" s="1"/>
  <c r="Q313" i="16" s="1"/>
  <c r="W612" i="16"/>
  <c r="M351" i="16"/>
  <c r="W472" i="16"/>
  <c r="W336" i="16"/>
  <c r="W339" i="16" s="1"/>
  <c r="W334" i="16"/>
  <c r="V319" i="16"/>
  <c r="V321" i="16" s="1"/>
  <c r="V323" i="16" s="1"/>
  <c r="V325" i="16" s="1"/>
  <c r="W2125" i="13"/>
  <c r="W2126" i="13" s="1"/>
  <c r="W2127" i="13" s="1"/>
  <c r="W2128" i="13" s="1"/>
  <c r="W2129" i="13" s="1"/>
  <c r="W2130" i="13" s="1"/>
  <c r="W2131" i="13" s="1"/>
  <c r="W2132" i="13" s="1"/>
  <c r="W2133" i="13" s="1"/>
  <c r="W2134" i="13" s="1"/>
  <c r="W2135" i="13" s="1"/>
  <c r="W2136" i="13" s="1"/>
  <c r="W2142" i="13"/>
  <c r="W2094" i="13"/>
  <c r="W2097" i="13" s="1"/>
  <c r="W2092" i="13"/>
  <c r="W1937" i="13"/>
  <c r="W1920" i="13"/>
  <c r="W1921" i="13" s="1"/>
  <c r="W1922" i="13" s="1"/>
  <c r="W1923" i="13" s="1"/>
  <c r="W1924" i="13" s="1"/>
  <c r="W1925" i="13" s="1"/>
  <c r="W1926" i="13" s="1"/>
  <c r="W1927" i="13" s="1"/>
  <c r="W1928" i="13" s="1"/>
  <c r="W1929" i="13" s="1"/>
  <c r="W1930" i="13" s="1"/>
  <c r="W1931" i="13" s="1"/>
  <c r="W1889" i="13"/>
  <c r="W1892" i="13" s="1"/>
  <c r="W1887" i="13"/>
  <c r="W1715" i="13"/>
  <c r="W1716" i="13" s="1"/>
  <c r="W1717" i="13" s="1"/>
  <c r="W1718" i="13" s="1"/>
  <c r="W1719" i="13" s="1"/>
  <c r="W1720" i="13" s="1"/>
  <c r="W1721" i="13" s="1"/>
  <c r="W1722" i="13" s="1"/>
  <c r="W1723" i="13" s="1"/>
  <c r="W1724" i="13" s="1"/>
  <c r="W1725" i="13" s="1"/>
  <c r="W1726" i="13" s="1"/>
  <c r="W1732" i="13"/>
  <c r="W1684" i="13"/>
  <c r="W1687" i="13" s="1"/>
  <c r="W1682" i="13"/>
  <c r="W1527" i="13"/>
  <c r="W1510" i="13"/>
  <c r="W1511" i="13" s="1"/>
  <c r="W1512" i="13" s="1"/>
  <c r="W1513" i="13" s="1"/>
  <c r="W1514" i="13" s="1"/>
  <c r="W1515" i="13" s="1"/>
  <c r="W1516" i="13" s="1"/>
  <c r="W1517" i="13" s="1"/>
  <c r="W1518" i="13" s="1"/>
  <c r="W1519" i="13" s="1"/>
  <c r="W1520" i="13" s="1"/>
  <c r="W1521" i="13" s="1"/>
  <c r="W1479" i="13"/>
  <c r="W1482" i="13" s="1"/>
  <c r="W1477" i="13"/>
  <c r="W1305" i="13"/>
  <c r="W1306" i="13" s="1"/>
  <c r="W1307" i="13" s="1"/>
  <c r="W1308" i="13" s="1"/>
  <c r="W1309" i="13" s="1"/>
  <c r="W1310" i="13" s="1"/>
  <c r="W1311" i="13" s="1"/>
  <c r="W1312" i="13" s="1"/>
  <c r="W1313" i="13" s="1"/>
  <c r="W1314" i="13" s="1"/>
  <c r="W1315" i="13" s="1"/>
  <c r="W1316" i="13" s="1"/>
  <c r="W1322" i="13"/>
  <c r="W1274" i="13"/>
  <c r="W1277" i="13" s="1"/>
  <c r="W1272" i="13"/>
  <c r="W1069" i="13"/>
  <c r="W1072" i="13" s="1"/>
  <c r="W1067" i="13"/>
  <c r="W1117" i="13"/>
  <c r="W1100" i="13"/>
  <c r="W1101" i="13" s="1"/>
  <c r="W1102" i="13" s="1"/>
  <c r="W1103" i="13" s="1"/>
  <c r="W1104" i="13" s="1"/>
  <c r="W1105" i="13" s="1"/>
  <c r="W1106" i="13" s="1"/>
  <c r="W1107" i="13" s="1"/>
  <c r="W1108" i="13" s="1"/>
  <c r="W1109" i="13" s="1"/>
  <c r="W1110" i="13" s="1"/>
  <c r="W1111" i="13" s="1"/>
  <c r="W912" i="13"/>
  <c r="W895" i="13"/>
  <c r="W896" i="13" s="1"/>
  <c r="W897" i="13" s="1"/>
  <c r="W898" i="13" s="1"/>
  <c r="W899" i="13" s="1"/>
  <c r="W900" i="13" s="1"/>
  <c r="W901" i="13" s="1"/>
  <c r="W902" i="13" s="1"/>
  <c r="W903" i="13" s="1"/>
  <c r="W904" i="13" s="1"/>
  <c r="W905" i="13" s="1"/>
  <c r="W906" i="13" s="1"/>
  <c r="W864" i="13"/>
  <c r="W867" i="13" s="1"/>
  <c r="W862" i="13"/>
  <c r="W707" i="13"/>
  <c r="W690" i="13"/>
  <c r="W691" i="13" s="1"/>
  <c r="W692" i="13" s="1"/>
  <c r="W693" i="13" s="1"/>
  <c r="W694" i="13" s="1"/>
  <c r="W695" i="13" s="1"/>
  <c r="W696" i="13" s="1"/>
  <c r="W697" i="13" s="1"/>
  <c r="W698" i="13" s="1"/>
  <c r="W699" i="13" s="1"/>
  <c r="W700" i="13" s="1"/>
  <c r="W701" i="13" s="1"/>
  <c r="W659" i="13"/>
  <c r="W662" i="13" s="1"/>
  <c r="W657" i="13"/>
  <c r="W502" i="13"/>
  <c r="W485" i="13"/>
  <c r="W486" i="13" s="1"/>
  <c r="W487" i="13" s="1"/>
  <c r="W488" i="13" s="1"/>
  <c r="W489" i="13" s="1"/>
  <c r="W490" i="13" s="1"/>
  <c r="W491" i="13" s="1"/>
  <c r="W492" i="13" s="1"/>
  <c r="W493" i="13" s="1"/>
  <c r="W494" i="13" s="1"/>
  <c r="W495" i="13" s="1"/>
  <c r="W496" i="13" s="1"/>
  <c r="W454" i="13"/>
  <c r="W457" i="13" s="1"/>
  <c r="W452" i="13"/>
  <c r="P1064" i="16" l="1"/>
  <c r="Q1065" i="16" s="1"/>
  <c r="M1064" i="16"/>
  <c r="V979" i="16"/>
  <c r="W988" i="16"/>
  <c r="W990" i="16" s="1"/>
  <c r="W755" i="16"/>
  <c r="W757" i="16" s="1"/>
  <c r="V746" i="16"/>
  <c r="P491" i="16"/>
  <c r="Q492" i="16" s="1"/>
  <c r="Q593" i="16" s="1"/>
  <c r="I491" i="16"/>
  <c r="M491" i="16"/>
  <c r="W616" i="16"/>
  <c r="W619" i="16" s="1"/>
  <c r="W614" i="16"/>
  <c r="W476" i="16"/>
  <c r="W479" i="16" s="1"/>
  <c r="W474" i="16"/>
  <c r="W345" i="16"/>
  <c r="W347" i="16" s="1"/>
  <c r="V336" i="16"/>
  <c r="W2144" i="13"/>
  <c r="V2146" i="13" s="1"/>
  <c r="W2146" i="13"/>
  <c r="W2149" i="13" s="1"/>
  <c r="V2094" i="13"/>
  <c r="W2103" i="13"/>
  <c r="W2105" i="13" s="1"/>
  <c r="W2107" i="13" s="1"/>
  <c r="W2113" i="13" s="1"/>
  <c r="W1898" i="13"/>
  <c r="W1900" i="13" s="1"/>
  <c r="W1902" i="13" s="1"/>
  <c r="W1908" i="13" s="1"/>
  <c r="V1889" i="13"/>
  <c r="W1939" i="13"/>
  <c r="V1941" i="13" s="1"/>
  <c r="W1941" i="13"/>
  <c r="W1944" i="13" s="1"/>
  <c r="V1684" i="13"/>
  <c r="W1693" i="13"/>
  <c r="W1695" i="13" s="1"/>
  <c r="W1697" i="13" s="1"/>
  <c r="W1703" i="13" s="1"/>
  <c r="W1734" i="13"/>
  <c r="V1736" i="13" s="1"/>
  <c r="W1736" i="13"/>
  <c r="W1739" i="13" s="1"/>
  <c r="V1479" i="13"/>
  <c r="W1488" i="13"/>
  <c r="W1490" i="13" s="1"/>
  <c r="W1492" i="13" s="1"/>
  <c r="W1498" i="13" s="1"/>
  <c r="W1529" i="13"/>
  <c r="V1531" i="13" s="1"/>
  <c r="W1531" i="13"/>
  <c r="W1534" i="13" s="1"/>
  <c r="W1283" i="13"/>
  <c r="W1285" i="13" s="1"/>
  <c r="W1287" i="13" s="1"/>
  <c r="W1293" i="13" s="1"/>
  <c r="V1274" i="13"/>
  <c r="W1326" i="13"/>
  <c r="W1329" i="13" s="1"/>
  <c r="W1324" i="13"/>
  <c r="V1326" i="13" s="1"/>
  <c r="W1119" i="13"/>
  <c r="V1121" i="13" s="1"/>
  <c r="W1121" i="13"/>
  <c r="W1124" i="13" s="1"/>
  <c r="W1078" i="13"/>
  <c r="W1080" i="13" s="1"/>
  <c r="W1082" i="13" s="1"/>
  <c r="W1088" i="13" s="1"/>
  <c r="V1069" i="13"/>
  <c r="V864" i="13"/>
  <c r="W873" i="13"/>
  <c r="W875" i="13" s="1"/>
  <c r="W877" i="13" s="1"/>
  <c r="W883" i="13" s="1"/>
  <c r="W916" i="13"/>
  <c r="W919" i="13" s="1"/>
  <c r="W914" i="13"/>
  <c r="V916" i="13" s="1"/>
  <c r="V659" i="13"/>
  <c r="W668" i="13"/>
  <c r="W670" i="13" s="1"/>
  <c r="W672" i="13" s="1"/>
  <c r="W678" i="13" s="1"/>
  <c r="W709" i="13"/>
  <c r="V711" i="13" s="1"/>
  <c r="W711" i="13"/>
  <c r="W714" i="13" s="1"/>
  <c r="V454" i="13"/>
  <c r="W463" i="13"/>
  <c r="W465" i="13" s="1"/>
  <c r="W467" i="13" s="1"/>
  <c r="W473" i="13" s="1"/>
  <c r="W506" i="13"/>
  <c r="W509" i="13" s="1"/>
  <c r="W504" i="13"/>
  <c r="V506" i="13" s="1"/>
  <c r="V616" i="16" l="1"/>
  <c r="W625" i="16"/>
  <c r="W627" i="16" s="1"/>
  <c r="V476" i="16"/>
  <c r="W485" i="16"/>
  <c r="W487" i="16" s="1"/>
  <c r="E113" i="4" l="1"/>
  <c r="E112" i="4"/>
  <c r="E111" i="4"/>
  <c r="E110" i="4"/>
  <c r="E109" i="4"/>
  <c r="E108" i="4"/>
  <c r="E107" i="4"/>
  <c r="E106" i="4"/>
  <c r="E105" i="4"/>
  <c r="G130" i="2"/>
  <c r="E188" i="2"/>
  <c r="E187" i="2"/>
  <c r="E186" i="2"/>
  <c r="E185" i="2"/>
  <c r="E184" i="2"/>
  <c r="E183" i="2"/>
  <c r="E182" i="2"/>
  <c r="E181" i="2"/>
  <c r="E180" i="2"/>
  <c r="E179" i="2"/>
  <c r="D130" i="2"/>
  <c r="E130" i="2" s="1"/>
  <c r="D123" i="2"/>
  <c r="E123" i="2" s="1"/>
  <c r="O130" i="2"/>
  <c r="A130" i="2" s="1"/>
  <c r="C124" i="2"/>
  <c r="C125" i="2" s="1"/>
  <c r="C126" i="2" s="1"/>
  <c r="C127" i="2" s="1"/>
  <c r="C128" i="2" s="1"/>
  <c r="C129" i="2" s="1"/>
  <c r="C131" i="2" s="1"/>
  <c r="C132" i="2" s="1"/>
  <c r="C133" i="2" s="1"/>
  <c r="C134" i="2" s="1"/>
  <c r="C135" i="2" s="1"/>
  <c r="C136" i="2" s="1"/>
  <c r="C137" i="2" s="1"/>
  <c r="C138" i="2" s="1"/>
  <c r="C139" i="2" s="1"/>
  <c r="C140" i="2" s="1"/>
  <c r="C141" i="2" s="1"/>
  <c r="C142" i="2" s="1"/>
  <c r="C143" i="2" s="1"/>
  <c r="C144" i="2" s="1"/>
  <c r="C145" i="2" s="1"/>
  <c r="C146" i="2" s="1"/>
  <c r="C147" i="2" s="1"/>
  <c r="C148" i="2" s="1"/>
  <c r="C149" i="2" s="1"/>
  <c r="C150" i="2" s="1"/>
  <c r="C151" i="2" s="1"/>
  <c r="C152" i="2" s="1"/>
  <c r="C153" i="2" s="1"/>
  <c r="C154" i="2" s="1"/>
  <c r="C155" i="2" s="1"/>
  <c r="C156" i="2" s="1"/>
  <c r="C157" i="2" s="1"/>
  <c r="C158" i="2" s="1"/>
  <c r="C159" i="2" s="1"/>
  <c r="C160" i="2" s="1"/>
  <c r="C161" i="2" s="1"/>
  <c r="C162" i="2" s="1"/>
  <c r="C163" i="2" s="1"/>
  <c r="C164" i="2" s="1"/>
  <c r="C165" i="2" s="1"/>
  <c r="C166" i="2" s="1"/>
  <c r="C167" i="2" s="1"/>
  <c r="C168" i="2" s="1"/>
  <c r="C169" i="2" s="1"/>
  <c r="C170" i="2" s="1"/>
  <c r="C171" i="2" s="1"/>
  <c r="C172" i="2" s="1"/>
  <c r="C173" i="2" s="1"/>
  <c r="C174" i="2" s="1"/>
  <c r="C175" i="2" s="1"/>
  <c r="D175" i="2" s="1"/>
  <c r="E175" i="2" s="1"/>
  <c r="D124" i="2" l="1"/>
  <c r="E124" i="2" s="1"/>
  <c r="D128" i="2"/>
  <c r="E128" i="2" s="1"/>
  <c r="D132" i="2"/>
  <c r="E132" i="2" s="1"/>
  <c r="D136" i="2"/>
  <c r="E136" i="2" s="1"/>
  <c r="D140" i="2"/>
  <c r="E140" i="2" s="1"/>
  <c r="D144" i="2"/>
  <c r="E144" i="2" s="1"/>
  <c r="D148" i="2"/>
  <c r="E148" i="2" s="1"/>
  <c r="D152" i="2"/>
  <c r="E152" i="2" s="1"/>
  <c r="D156" i="2"/>
  <c r="E156" i="2" s="1"/>
  <c r="D160" i="2"/>
  <c r="E160" i="2" s="1"/>
  <c r="D164" i="2"/>
  <c r="E164" i="2" s="1"/>
  <c r="D168" i="2"/>
  <c r="E168" i="2" s="1"/>
  <c r="D172" i="2"/>
  <c r="E172" i="2" s="1"/>
  <c r="D126" i="2"/>
  <c r="E126" i="2" s="1"/>
  <c r="D134" i="2"/>
  <c r="E134" i="2" s="1"/>
  <c r="D138" i="2"/>
  <c r="E138" i="2" s="1"/>
  <c r="D142" i="2"/>
  <c r="E142" i="2" s="1"/>
  <c r="D146" i="2"/>
  <c r="E146" i="2" s="1"/>
  <c r="D150" i="2"/>
  <c r="E150" i="2" s="1"/>
  <c r="D154" i="2"/>
  <c r="E154" i="2" s="1"/>
  <c r="D158" i="2"/>
  <c r="E158" i="2" s="1"/>
  <c r="D162" i="2"/>
  <c r="E162" i="2" s="1"/>
  <c r="D166" i="2"/>
  <c r="E166" i="2" s="1"/>
  <c r="D170" i="2"/>
  <c r="E170" i="2" s="1"/>
  <c r="D174" i="2"/>
  <c r="E174" i="2" s="1"/>
  <c r="D125" i="2"/>
  <c r="E125" i="2" s="1"/>
  <c r="D129" i="2"/>
  <c r="E129" i="2" s="1"/>
  <c r="D133" i="2"/>
  <c r="E133" i="2" s="1"/>
  <c r="D137" i="2"/>
  <c r="E137" i="2" s="1"/>
  <c r="D141" i="2"/>
  <c r="E141" i="2" s="1"/>
  <c r="D145" i="2"/>
  <c r="E145" i="2" s="1"/>
  <c r="D149" i="2"/>
  <c r="E149" i="2" s="1"/>
  <c r="D153" i="2"/>
  <c r="E153" i="2" s="1"/>
  <c r="D157" i="2"/>
  <c r="E157" i="2" s="1"/>
  <c r="D161" i="2"/>
  <c r="E161" i="2" s="1"/>
  <c r="D165" i="2"/>
  <c r="E165" i="2" s="1"/>
  <c r="D169" i="2"/>
  <c r="E169" i="2" s="1"/>
  <c r="D173" i="2"/>
  <c r="E173" i="2" s="1"/>
  <c r="D127" i="2"/>
  <c r="E127" i="2" s="1"/>
  <c r="D131" i="2"/>
  <c r="E131" i="2" s="1"/>
  <c r="D135" i="2"/>
  <c r="E135" i="2" s="1"/>
  <c r="D139" i="2"/>
  <c r="E139" i="2" s="1"/>
  <c r="D143" i="2"/>
  <c r="E143" i="2" s="1"/>
  <c r="D147" i="2"/>
  <c r="E147" i="2" s="1"/>
  <c r="D151" i="2"/>
  <c r="E151" i="2" s="1"/>
  <c r="D155" i="2"/>
  <c r="E155" i="2" s="1"/>
  <c r="D159" i="2"/>
  <c r="E159" i="2" s="1"/>
  <c r="D163" i="2"/>
  <c r="E163" i="2" s="1"/>
  <c r="D167" i="2"/>
  <c r="E167" i="2" s="1"/>
  <c r="D171" i="2"/>
  <c r="E171" i="2" s="1"/>
  <c r="W828" i="16"/>
  <c r="W122" i="16" l="1"/>
  <c r="F185" i="13" l="1"/>
  <c r="F97" i="13" l="1"/>
  <c r="R92" i="1"/>
  <c r="E45" i="1"/>
  <c r="M45" i="1" s="1"/>
  <c r="D37" i="1"/>
  <c r="D38" i="1" s="1"/>
  <c r="D39" i="1" s="1"/>
  <c r="D40" i="1" s="1"/>
  <c r="D41" i="1" s="1"/>
  <c r="D42" i="1" s="1"/>
  <c r="D43" i="1" s="1"/>
  <c r="D44" i="1" s="1"/>
  <c r="E44" i="1" s="1"/>
  <c r="L44" i="1" s="1"/>
  <c r="E43" i="1" l="1"/>
  <c r="M43" i="1" s="1"/>
  <c r="R45" i="1"/>
  <c r="L45" i="1"/>
  <c r="R44" i="1"/>
  <c r="M44" i="1"/>
  <c r="I51" i="2"/>
  <c r="B51" i="2" s="1"/>
  <c r="I52" i="2"/>
  <c r="B52" i="2" s="1"/>
  <c r="I53" i="2"/>
  <c r="B53" i="2" s="1"/>
  <c r="I54" i="2"/>
  <c r="B54" i="2" s="1"/>
  <c r="I55" i="2"/>
  <c r="B55" i="2" s="1"/>
  <c r="I56" i="2"/>
  <c r="B56" i="2" s="1"/>
  <c r="I57" i="2"/>
  <c r="B57" i="2" s="1"/>
  <c r="I58" i="2"/>
  <c r="B58" i="2" s="1"/>
  <c r="I59" i="2"/>
  <c r="B59" i="2" s="1"/>
  <c r="I60" i="2"/>
  <c r="B60" i="2" s="1"/>
  <c r="I61" i="2"/>
  <c r="B61" i="2" s="1"/>
  <c r="I62" i="2"/>
  <c r="B62" i="2" s="1"/>
  <c r="I63" i="2"/>
  <c r="B63" i="2" s="1"/>
  <c r="I64" i="2"/>
  <c r="B64" i="2" s="1"/>
  <c r="I65" i="2"/>
  <c r="B65" i="2" s="1"/>
  <c r="I66" i="2"/>
  <c r="B66" i="2" s="1"/>
  <c r="I67" i="2"/>
  <c r="B67" i="2" s="1"/>
  <c r="I68" i="2"/>
  <c r="B68" i="2" s="1"/>
  <c r="I69" i="2"/>
  <c r="B69" i="2" s="1"/>
  <c r="I70" i="2"/>
  <c r="B70" i="2" s="1"/>
  <c r="I71" i="2"/>
  <c r="B71" i="2" s="1"/>
  <c r="I72" i="2"/>
  <c r="B72" i="2" s="1"/>
  <c r="I73" i="2"/>
  <c r="B73" i="2" s="1"/>
  <c r="I74" i="2"/>
  <c r="B74" i="2" s="1"/>
  <c r="I75" i="2"/>
  <c r="B75" i="2" s="1"/>
  <c r="I76" i="2"/>
  <c r="B76" i="2" s="1"/>
  <c r="I77" i="2"/>
  <c r="B77" i="2" s="1"/>
  <c r="I78" i="2"/>
  <c r="B78" i="2" s="1"/>
  <c r="O175" i="2"/>
  <c r="A175" i="2" s="1"/>
  <c r="O172" i="2"/>
  <c r="A172" i="2" s="1"/>
  <c r="O171" i="2"/>
  <c r="A171" i="2" s="1"/>
  <c r="O170" i="2"/>
  <c r="A170" i="2" s="1"/>
  <c r="O169" i="2"/>
  <c r="A169" i="2" s="1"/>
  <c r="O168" i="2"/>
  <c r="A168" i="2" s="1"/>
  <c r="O167" i="2"/>
  <c r="A167" i="2" s="1"/>
  <c r="O166" i="2"/>
  <c r="A166" i="2" s="1"/>
  <c r="O165" i="2"/>
  <c r="A165" i="2" s="1"/>
  <c r="O164" i="2"/>
  <c r="A164" i="2" s="1"/>
  <c r="O163" i="2"/>
  <c r="A163" i="2" s="1"/>
  <c r="O162" i="2"/>
  <c r="A162" i="2" s="1"/>
  <c r="O160" i="2"/>
  <c r="A160" i="2" s="1"/>
  <c r="O159" i="2"/>
  <c r="A159" i="2" s="1"/>
  <c r="O158" i="2"/>
  <c r="A158" i="2" s="1"/>
  <c r="O157" i="2"/>
  <c r="A157" i="2" s="1"/>
  <c r="O156" i="2"/>
  <c r="A156" i="2" s="1"/>
  <c r="O155" i="2"/>
  <c r="A155" i="2" s="1"/>
  <c r="O154" i="2"/>
  <c r="A154" i="2" s="1"/>
  <c r="O153" i="2"/>
  <c r="A153" i="2" s="1"/>
  <c r="O152" i="2"/>
  <c r="A152" i="2" s="1"/>
  <c r="O151" i="2"/>
  <c r="A151" i="2" s="1"/>
  <c r="O150" i="2"/>
  <c r="A150" i="2" s="1"/>
  <c r="O146" i="2"/>
  <c r="A146" i="2" s="1"/>
  <c r="O145" i="2"/>
  <c r="A145" i="2" s="1"/>
  <c r="O144" i="2"/>
  <c r="A144" i="2" s="1"/>
  <c r="O143" i="2"/>
  <c r="A143" i="2" s="1"/>
  <c r="O142" i="2"/>
  <c r="A142" i="2" s="1"/>
  <c r="O141" i="2"/>
  <c r="A141" i="2" s="1"/>
  <c r="O140" i="2"/>
  <c r="A140" i="2" s="1"/>
  <c r="O139" i="2"/>
  <c r="A139" i="2" s="1"/>
  <c r="O138" i="2"/>
  <c r="A138" i="2" s="1"/>
  <c r="O137" i="2"/>
  <c r="A137" i="2" s="1"/>
  <c r="O136" i="2"/>
  <c r="A136" i="2" s="1"/>
  <c r="O135" i="2"/>
  <c r="A135" i="2" s="1"/>
  <c r="O134" i="2"/>
  <c r="A134" i="2" s="1"/>
  <c r="O133" i="2"/>
  <c r="A133" i="2" s="1"/>
  <c r="O129" i="2"/>
  <c r="A129" i="2" s="1"/>
  <c r="O125" i="2"/>
  <c r="A125" i="2" s="1"/>
  <c r="O124" i="2"/>
  <c r="A124" i="2" s="1"/>
  <c r="A123" i="2"/>
  <c r="L43" i="1" l="1"/>
  <c r="R43" i="1"/>
  <c r="E37" i="1"/>
  <c r="M37" i="1" s="1"/>
  <c r="E41" i="1"/>
  <c r="M41" i="1" s="1"/>
  <c r="E73" i="1"/>
  <c r="D3" i="2" l="1"/>
  <c r="F60" i="1" l="1"/>
  <c r="E200" i="2" l="1"/>
  <c r="D200" i="2"/>
  <c r="C200" i="2"/>
  <c r="B200" i="2"/>
  <c r="C199" i="2"/>
  <c r="B199" i="2"/>
  <c r="F198" i="2"/>
  <c r="E198" i="2"/>
  <c r="D198" i="2"/>
  <c r="C198" i="2"/>
  <c r="G197" i="2"/>
  <c r="F197" i="2"/>
  <c r="E197" i="2"/>
  <c r="D197" i="2"/>
  <c r="C197" i="2"/>
  <c r="B197" i="2"/>
  <c r="G196" i="2"/>
  <c r="F196" i="2"/>
  <c r="E196" i="2"/>
  <c r="D196" i="2"/>
  <c r="C196" i="2"/>
  <c r="D195" i="2"/>
  <c r="C195" i="2"/>
  <c r="B195" i="2"/>
  <c r="D194" i="2"/>
  <c r="C194" i="2"/>
  <c r="B194" i="2"/>
  <c r="E193" i="2"/>
  <c r="D193" i="2"/>
  <c r="C193" i="2"/>
  <c r="B193" i="2"/>
  <c r="E192" i="2"/>
  <c r="D192" i="2"/>
  <c r="C192" i="2"/>
  <c r="B192" i="2"/>
  <c r="C191" i="2"/>
  <c r="B191" i="2"/>
  <c r="E42" i="1"/>
  <c r="M42" i="1" s="1"/>
  <c r="E40" i="1"/>
  <c r="M40" i="1" s="1"/>
  <c r="E39" i="1"/>
  <c r="M39" i="1" s="1"/>
  <c r="E38" i="1"/>
  <c r="M38" i="1" s="1"/>
  <c r="E36" i="1"/>
  <c r="M36" i="1" s="1"/>
  <c r="G175" i="2"/>
  <c r="F175" i="2"/>
  <c r="K174" i="2"/>
  <c r="G174" i="2"/>
  <c r="F174" i="2"/>
  <c r="K173" i="2"/>
  <c r="G173" i="2"/>
  <c r="F173" i="2"/>
  <c r="G172" i="2"/>
  <c r="F172" i="2"/>
  <c r="G171" i="2"/>
  <c r="F171" i="2"/>
  <c r="K170" i="2"/>
  <c r="G170" i="2"/>
  <c r="F170" i="2"/>
  <c r="K169" i="2"/>
  <c r="G169" i="2"/>
  <c r="F169" i="2"/>
  <c r="G168" i="2"/>
  <c r="F168" i="2"/>
  <c r="G167" i="2"/>
  <c r="F167" i="2"/>
  <c r="K166" i="2"/>
  <c r="G166" i="2"/>
  <c r="F166" i="2"/>
  <c r="K165" i="2"/>
  <c r="G165" i="2"/>
  <c r="F165" i="2"/>
  <c r="G164" i="2"/>
  <c r="F164" i="2"/>
  <c r="G163" i="2"/>
  <c r="F163" i="2"/>
  <c r="K162" i="2"/>
  <c r="G162" i="2"/>
  <c r="F162" i="2"/>
  <c r="G161" i="2"/>
  <c r="F161" i="2"/>
  <c r="F160" i="2"/>
  <c r="F159" i="2"/>
  <c r="F158" i="2"/>
  <c r="G157" i="2"/>
  <c r="F157" i="2"/>
  <c r="F156" i="2"/>
  <c r="F155" i="2"/>
  <c r="F154" i="2"/>
  <c r="F153" i="2"/>
  <c r="K152" i="2"/>
  <c r="F152" i="2"/>
  <c r="K151" i="2"/>
  <c r="F151" i="2"/>
  <c r="K150" i="2"/>
  <c r="F150" i="2"/>
  <c r="G149" i="2"/>
  <c r="F149" i="2"/>
  <c r="G148" i="2"/>
  <c r="F148" i="2"/>
  <c r="G147" i="2"/>
  <c r="F147" i="2"/>
  <c r="G146" i="2"/>
  <c r="F146" i="2"/>
  <c r="G145" i="2"/>
  <c r="F145" i="2"/>
  <c r="G144" i="2"/>
  <c r="F144" i="2"/>
  <c r="G143" i="2"/>
  <c r="F143" i="2"/>
  <c r="G142" i="2"/>
  <c r="F142" i="2"/>
  <c r="G141" i="2"/>
  <c r="F141" i="2"/>
  <c r="G140" i="2"/>
  <c r="F140" i="2"/>
  <c r="G139" i="2"/>
  <c r="F139" i="2"/>
  <c r="G138" i="2"/>
  <c r="F138" i="2"/>
  <c r="G137" i="2"/>
  <c r="F137" i="2"/>
  <c r="K136" i="2"/>
  <c r="G136" i="2"/>
  <c r="F136" i="2"/>
  <c r="K135" i="2"/>
  <c r="G135" i="2"/>
  <c r="F135" i="2"/>
  <c r="G134" i="2"/>
  <c r="F134" i="2"/>
  <c r="G133" i="2"/>
  <c r="F133" i="2"/>
  <c r="G132" i="2"/>
  <c r="F132" i="2"/>
  <c r="G131" i="2"/>
  <c r="F131" i="2"/>
  <c r="G129" i="2"/>
  <c r="G128" i="2"/>
  <c r="F128" i="2"/>
  <c r="G127" i="2"/>
  <c r="F127" i="2"/>
  <c r="G126" i="2"/>
  <c r="F126" i="2"/>
  <c r="G125" i="2"/>
  <c r="G124" i="2"/>
  <c r="F124" i="2"/>
  <c r="K123" i="2"/>
  <c r="G123" i="2"/>
  <c r="F123" i="2"/>
  <c r="A121"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A84" i="2"/>
  <c r="B50" i="2"/>
  <c r="A50" i="2"/>
  <c r="A49" i="2"/>
  <c r="C45" i="2"/>
  <c r="B45" i="2"/>
  <c r="C44" i="2"/>
  <c r="B44" i="2"/>
  <c r="E43" i="2"/>
  <c r="D43" i="2"/>
  <c r="C43" i="2"/>
  <c r="B43" i="2"/>
  <c r="F42" i="2"/>
  <c r="E42" i="2"/>
  <c r="D42" i="2"/>
  <c r="B42" i="2"/>
  <c r="B41" i="2"/>
  <c r="B40" i="2"/>
  <c r="B39" i="2"/>
  <c r="B38" i="2"/>
  <c r="B37" i="2"/>
  <c r="B36" i="2"/>
  <c r="B35" i="2"/>
  <c r="B34" i="2"/>
  <c r="B33" i="2"/>
  <c r="D32" i="2"/>
  <c r="C32" i="2"/>
  <c r="B32" i="2"/>
  <c r="G31" i="2"/>
  <c r="F31" i="2"/>
  <c r="E31" i="2"/>
  <c r="D31" i="2"/>
  <c r="C31" i="2"/>
  <c r="B31" i="2"/>
  <c r="C30" i="2"/>
  <c r="B30" i="2"/>
  <c r="C29" i="2"/>
  <c r="B29" i="2"/>
  <c r="B27" i="2"/>
  <c r="B25" i="2"/>
  <c r="B23" i="2"/>
  <c r="B17" i="2"/>
  <c r="B16" i="2"/>
  <c r="B15" i="2"/>
  <c r="B14" i="2"/>
  <c r="B13" i="2"/>
  <c r="B12" i="2"/>
  <c r="B11" i="2"/>
  <c r="AF8" i="2"/>
  <c r="AE8" i="2"/>
  <c r="AD8" i="2"/>
  <c r="AC8" i="2"/>
  <c r="AB8" i="2"/>
  <c r="AA8" i="2"/>
  <c r="Z8" i="2"/>
  <c r="Y8" i="2"/>
  <c r="X8" i="2"/>
  <c r="W8" i="2"/>
  <c r="V8" i="2"/>
  <c r="U8" i="2"/>
  <c r="T8" i="2"/>
  <c r="S8" i="2"/>
  <c r="R8" i="2"/>
  <c r="Q8" i="2"/>
  <c r="P8" i="2"/>
  <c r="O8" i="2"/>
  <c r="N8" i="2"/>
  <c r="M8" i="2"/>
  <c r="L8" i="2"/>
  <c r="K8" i="2"/>
  <c r="J8" i="2"/>
  <c r="I8" i="2"/>
  <c r="H8" i="2"/>
  <c r="G8" i="2"/>
  <c r="F8" i="2"/>
  <c r="E8" i="2"/>
  <c r="D8" i="2"/>
  <c r="C8" i="2"/>
  <c r="B8" i="2"/>
  <c r="B7" i="2"/>
  <c r="G6" i="2"/>
  <c r="F6" i="2"/>
  <c r="E6" i="2"/>
  <c r="D6" i="2"/>
  <c r="C6" i="2"/>
  <c r="B6" i="2"/>
  <c r="B5" i="2"/>
  <c r="C1" i="2"/>
  <c r="B1" i="2"/>
  <c r="A1" i="2"/>
  <c r="C25" i="10"/>
  <c r="C23" i="10"/>
  <c r="F12" i="10"/>
  <c r="D12" i="10"/>
  <c r="C10" i="10"/>
  <c r="C9" i="10"/>
  <c r="C7" i="10"/>
  <c r="C5" i="10"/>
  <c r="D2" i="10"/>
  <c r="F1" i="10"/>
  <c r="D1" i="10"/>
  <c r="A1" i="10"/>
  <c r="C7" i="9"/>
  <c r="C5" i="9"/>
  <c r="D2" i="9"/>
  <c r="F1" i="9"/>
  <c r="D1" i="9"/>
  <c r="A1" i="9"/>
  <c r="D371" i="21"/>
  <c r="F364" i="21"/>
  <c r="J362" i="21"/>
  <c r="E362" i="21"/>
  <c r="F360" i="21"/>
  <c r="E354" i="21"/>
  <c r="F352" i="21"/>
  <c r="M351" i="21"/>
  <c r="K351" i="21"/>
  <c r="I351" i="21"/>
  <c r="E350" i="21"/>
  <c r="E349" i="21"/>
  <c r="E348" i="21"/>
  <c r="E345" i="21"/>
  <c r="E344" i="21"/>
  <c r="D342" i="21"/>
  <c r="D340" i="21"/>
  <c r="F335" i="21"/>
  <c r="J333" i="21"/>
  <c r="E333" i="21"/>
  <c r="F331" i="21"/>
  <c r="E325" i="21"/>
  <c r="E323" i="21"/>
  <c r="E322" i="21"/>
  <c r="E321" i="21"/>
  <c r="E320" i="21"/>
  <c r="M319" i="21"/>
  <c r="K319" i="21"/>
  <c r="I319" i="21"/>
  <c r="E318" i="21"/>
  <c r="E317" i="21"/>
  <c r="E316" i="21"/>
  <c r="E313" i="21"/>
  <c r="E312" i="21"/>
  <c r="D310" i="21"/>
  <c r="D308" i="21"/>
  <c r="F303" i="21"/>
  <c r="J301" i="21"/>
  <c r="E301" i="21"/>
  <c r="F299" i="21"/>
  <c r="E293" i="21"/>
  <c r="F291" i="21"/>
  <c r="F290" i="21"/>
  <c r="M289" i="21"/>
  <c r="K289" i="21"/>
  <c r="I289" i="21"/>
  <c r="E288" i="21"/>
  <c r="E287" i="21"/>
  <c r="E286" i="21"/>
  <c r="E283" i="21"/>
  <c r="E282" i="21"/>
  <c r="D280" i="21"/>
  <c r="D278" i="21"/>
  <c r="F273" i="21"/>
  <c r="J271" i="21"/>
  <c r="E271" i="21"/>
  <c r="F269" i="21"/>
  <c r="E263" i="21"/>
  <c r="F258" i="21"/>
  <c r="F257" i="21"/>
  <c r="M256" i="21"/>
  <c r="K256" i="21"/>
  <c r="I256" i="21"/>
  <c r="E255" i="21"/>
  <c r="E254" i="21"/>
  <c r="E253" i="21"/>
  <c r="E250" i="21"/>
  <c r="E249" i="21"/>
  <c r="D247" i="21"/>
  <c r="D245" i="21"/>
  <c r="F240" i="21"/>
  <c r="J238" i="21"/>
  <c r="E238" i="21"/>
  <c r="F236" i="21"/>
  <c r="E230" i="21"/>
  <c r="E228" i="21"/>
  <c r="E227" i="21"/>
  <c r="E226" i="21"/>
  <c r="E225" i="21"/>
  <c r="E224" i="21"/>
  <c r="E223" i="21"/>
  <c r="E222" i="21"/>
  <c r="E221" i="21"/>
  <c r="M220" i="21"/>
  <c r="K220" i="21"/>
  <c r="I220" i="21"/>
  <c r="H220" i="21"/>
  <c r="G220" i="21"/>
  <c r="E220" i="21"/>
  <c r="F218" i="21"/>
  <c r="F217" i="21"/>
  <c r="E216" i="21"/>
  <c r="E215" i="21"/>
  <c r="E214" i="21"/>
  <c r="E213" i="21"/>
  <c r="E212" i="21"/>
  <c r="E209" i="21"/>
  <c r="E208" i="21"/>
  <c r="D206" i="21"/>
  <c r="D204" i="21"/>
  <c r="F199" i="21"/>
  <c r="J197" i="21"/>
  <c r="E197" i="21"/>
  <c r="F195" i="21"/>
  <c r="E189" i="21"/>
  <c r="F187" i="21"/>
  <c r="M186" i="21"/>
  <c r="K186" i="21"/>
  <c r="I186" i="21"/>
  <c r="E185" i="21"/>
  <c r="E184" i="21"/>
  <c r="E183" i="21"/>
  <c r="E180" i="21"/>
  <c r="E179" i="21"/>
  <c r="D177" i="21"/>
  <c r="D175" i="21"/>
  <c r="F170" i="21"/>
  <c r="J168" i="21"/>
  <c r="E168" i="21"/>
  <c r="F166" i="21"/>
  <c r="E160" i="21"/>
  <c r="F158" i="21"/>
  <c r="M157" i="21"/>
  <c r="K157" i="21"/>
  <c r="I157" i="21"/>
  <c r="E156" i="21"/>
  <c r="E155" i="21"/>
  <c r="E154" i="21"/>
  <c r="E151" i="21"/>
  <c r="E150" i="21"/>
  <c r="D148" i="21"/>
  <c r="D146" i="21"/>
  <c r="F141" i="21"/>
  <c r="J139" i="21"/>
  <c r="E139" i="21"/>
  <c r="F137" i="21"/>
  <c r="E131" i="21"/>
  <c r="F129" i="21"/>
  <c r="M128" i="21"/>
  <c r="K128" i="21"/>
  <c r="I128" i="21"/>
  <c r="E127" i="21"/>
  <c r="E126" i="21"/>
  <c r="E125" i="21"/>
  <c r="E122" i="21"/>
  <c r="E121" i="21"/>
  <c r="D119" i="21"/>
  <c r="D117" i="21"/>
  <c r="F112" i="21"/>
  <c r="J110" i="21"/>
  <c r="E110" i="21"/>
  <c r="F108" i="21"/>
  <c r="E102" i="21"/>
  <c r="E100" i="21"/>
  <c r="E99" i="21"/>
  <c r="E98" i="21"/>
  <c r="E97" i="21"/>
  <c r="E96" i="21"/>
  <c r="E95" i="21"/>
  <c r="E94" i="21"/>
  <c r="E93" i="21"/>
  <c r="E92" i="21"/>
  <c r="E91" i="21"/>
  <c r="E90" i="21"/>
  <c r="E89" i="21"/>
  <c r="E88" i="21"/>
  <c r="E87" i="21"/>
  <c r="E86" i="21"/>
  <c r="E85" i="21"/>
  <c r="E84" i="21"/>
  <c r="E83" i="21"/>
  <c r="E82" i="21"/>
  <c r="E81" i="21"/>
  <c r="E80" i="21"/>
  <c r="E79" i="21"/>
  <c r="E78" i="21"/>
  <c r="E77" i="21"/>
  <c r="E76" i="21"/>
  <c r="E75" i="21"/>
  <c r="E74" i="21"/>
  <c r="E73" i="21"/>
  <c r="E72" i="21"/>
  <c r="E71" i="21"/>
  <c r="E70" i="21"/>
  <c r="E69" i="21"/>
  <c r="E68" i="21"/>
  <c r="E67" i="21"/>
  <c r="E66" i="21"/>
  <c r="E65" i="21"/>
  <c r="E64" i="21"/>
  <c r="E63" i="21"/>
  <c r="E62" i="21"/>
  <c r="E61" i="21"/>
  <c r="E60" i="21"/>
  <c r="E59" i="21"/>
  <c r="E58" i="21"/>
  <c r="E57" i="21"/>
  <c r="E56" i="21"/>
  <c r="E55" i="21"/>
  <c r="E54" i="21"/>
  <c r="E53" i="21"/>
  <c r="E52" i="21"/>
  <c r="E51" i="21"/>
  <c r="E50" i="21"/>
  <c r="E49" i="21"/>
  <c r="E48" i="21"/>
  <c r="E47" i="21"/>
  <c r="E46" i="21"/>
  <c r="E45" i="21"/>
  <c r="M44" i="21"/>
  <c r="K44" i="21"/>
  <c r="I44" i="21"/>
  <c r="H44" i="21"/>
  <c r="G44" i="21"/>
  <c r="E44" i="21"/>
  <c r="F42" i="21"/>
  <c r="F41" i="21"/>
  <c r="F40" i="21"/>
  <c r="F39" i="21"/>
  <c r="E38" i="21"/>
  <c r="E37" i="21"/>
  <c r="E36" i="21"/>
  <c r="E35" i="21"/>
  <c r="E34" i="21"/>
  <c r="E31" i="21"/>
  <c r="E30" i="21"/>
  <c r="D28" i="21"/>
  <c r="D26" i="21"/>
  <c r="D23" i="21"/>
  <c r="D22" i="21"/>
  <c r="E20" i="21"/>
  <c r="E19" i="21"/>
  <c r="E18" i="21"/>
  <c r="E17" i="21"/>
  <c r="E16" i="21"/>
  <c r="E15" i="21"/>
  <c r="E14" i="21"/>
  <c r="E13" i="21"/>
  <c r="D12" i="21"/>
  <c r="C9" i="21"/>
  <c r="D7" i="21"/>
  <c r="G5" i="21"/>
  <c r="M4" i="21"/>
  <c r="K4" i="21"/>
  <c r="I4" i="21"/>
  <c r="G4" i="21"/>
  <c r="E4" i="21"/>
  <c r="M3" i="21"/>
  <c r="K3" i="21"/>
  <c r="I3" i="21"/>
  <c r="G3" i="21"/>
  <c r="E3" i="21"/>
  <c r="K2" i="21"/>
  <c r="I2" i="21"/>
  <c r="G2" i="21"/>
  <c r="E2" i="21"/>
  <c r="B2" i="21"/>
  <c r="D1098" i="16"/>
  <c r="E1056" i="16"/>
  <c r="F1054" i="16"/>
  <c r="E1048" i="16"/>
  <c r="E1046" i="16"/>
  <c r="E1045" i="16"/>
  <c r="E1042" i="16"/>
  <c r="E1040" i="16"/>
  <c r="E1037" i="16"/>
  <c r="E1036" i="16"/>
  <c r="E1034" i="16"/>
  <c r="D1029" i="16"/>
  <c r="E1021" i="16"/>
  <c r="F1019" i="16"/>
  <c r="E1013" i="16"/>
  <c r="E1011" i="16"/>
  <c r="E1010" i="16"/>
  <c r="E1007" i="16"/>
  <c r="E1005" i="16"/>
  <c r="E1002" i="16"/>
  <c r="E1001" i="16"/>
  <c r="E999" i="16"/>
  <c r="D994" i="16"/>
  <c r="F873" i="16"/>
  <c r="E867" i="16"/>
  <c r="F864" i="16"/>
  <c r="J862" i="16"/>
  <c r="E862" i="16"/>
  <c r="F860" i="16"/>
  <c r="F854" i="16"/>
  <c r="F852" i="16"/>
  <c r="F851" i="16"/>
  <c r="M850" i="16"/>
  <c r="K850" i="16"/>
  <c r="I850" i="16"/>
  <c r="E849" i="16"/>
  <c r="E846" i="16"/>
  <c r="E845" i="16"/>
  <c r="E844" i="16"/>
  <c r="F840" i="16"/>
  <c r="J838" i="16"/>
  <c r="E838" i="16"/>
  <c r="F836" i="16"/>
  <c r="F830" i="16"/>
  <c r="F827" i="16"/>
  <c r="F826" i="16"/>
  <c r="F825" i="16"/>
  <c r="F824" i="16"/>
  <c r="F823" i="16"/>
  <c r="M821" i="16"/>
  <c r="K821" i="16"/>
  <c r="I821" i="16"/>
  <c r="H821" i="16"/>
  <c r="E820" i="16"/>
  <c r="E819" i="16"/>
  <c r="F815" i="16"/>
  <c r="E809" i="16"/>
  <c r="E808" i="16"/>
  <c r="D806" i="16"/>
  <c r="F796" i="16"/>
  <c r="J794" i="16"/>
  <c r="E794" i="16"/>
  <c r="F792" i="16"/>
  <c r="F786" i="16"/>
  <c r="F783" i="16"/>
  <c r="M781" i="16"/>
  <c r="K781" i="16"/>
  <c r="I781" i="16"/>
  <c r="E780" i="16"/>
  <c r="E778" i="16"/>
  <c r="E777" i="16"/>
  <c r="E774" i="16"/>
  <c r="E772" i="16"/>
  <c r="E768" i="16"/>
  <c r="E766" i="16"/>
  <c r="D761" i="16"/>
  <c r="F207" i="16"/>
  <c r="E201" i="16"/>
  <c r="E200" i="16"/>
  <c r="E199" i="16"/>
  <c r="F196" i="16"/>
  <c r="J194" i="16"/>
  <c r="E194" i="16"/>
  <c r="F192" i="16"/>
  <c r="F186" i="16"/>
  <c r="F184" i="16"/>
  <c r="F183" i="16"/>
  <c r="F182" i="16"/>
  <c r="F181" i="16"/>
  <c r="F180" i="16"/>
  <c r="F179" i="16"/>
  <c r="F178" i="16"/>
  <c r="F177" i="16"/>
  <c r="F176" i="16"/>
  <c r="F175" i="16"/>
  <c r="M174" i="16"/>
  <c r="K174" i="16"/>
  <c r="I174" i="16"/>
  <c r="H174" i="16"/>
  <c r="F173" i="16"/>
  <c r="F172" i="16"/>
  <c r="F171" i="16"/>
  <c r="F170" i="16"/>
  <c r="F169" i="16"/>
  <c r="F168" i="16"/>
  <c r="E167" i="16"/>
  <c r="E166" i="16"/>
  <c r="E163" i="16"/>
  <c r="E162" i="16"/>
  <c r="E161" i="16"/>
  <c r="F157" i="16"/>
  <c r="J155" i="16"/>
  <c r="E155" i="16"/>
  <c r="F153" i="16"/>
  <c r="F147" i="16"/>
  <c r="F144" i="16"/>
  <c r="M143" i="16"/>
  <c r="K143" i="16"/>
  <c r="I143" i="16"/>
  <c r="E142" i="16"/>
  <c r="E141" i="16"/>
  <c r="E140" i="16"/>
  <c r="E139" i="16"/>
  <c r="E138" i="16"/>
  <c r="F134" i="16"/>
  <c r="J132" i="16"/>
  <c r="E132" i="16"/>
  <c r="F130" i="16"/>
  <c r="F124" i="16"/>
  <c r="F121" i="16"/>
  <c r="F120" i="16"/>
  <c r="F119" i="16"/>
  <c r="F118" i="16"/>
  <c r="F117" i="16"/>
  <c r="M115" i="16"/>
  <c r="K115" i="16"/>
  <c r="I115" i="16"/>
  <c r="H115" i="16"/>
  <c r="F114" i="16"/>
  <c r="F113" i="16"/>
  <c r="F112" i="16"/>
  <c r="F111" i="16"/>
  <c r="E109" i="16"/>
  <c r="E108" i="16"/>
  <c r="E107" i="16"/>
  <c r="F103" i="16"/>
  <c r="F97" i="16"/>
  <c r="F96" i="16"/>
  <c r="F95" i="16"/>
  <c r="F94" i="16"/>
  <c r="E93" i="16"/>
  <c r="E92" i="16"/>
  <c r="E91" i="16"/>
  <c r="D89" i="16"/>
  <c r="E82" i="16"/>
  <c r="F76" i="16"/>
  <c r="F74" i="16"/>
  <c r="F73" i="16"/>
  <c r="F72" i="16"/>
  <c r="E71" i="16"/>
  <c r="J70" i="16"/>
  <c r="E70" i="16"/>
  <c r="F68" i="16"/>
  <c r="F62" i="16"/>
  <c r="F60" i="16"/>
  <c r="F59" i="16"/>
  <c r="M58" i="16"/>
  <c r="K58" i="16"/>
  <c r="I58" i="16"/>
  <c r="F57" i="16"/>
  <c r="F56" i="16"/>
  <c r="F55" i="16"/>
  <c r="E54" i="16"/>
  <c r="E53" i="16"/>
  <c r="E51" i="16"/>
  <c r="E50" i="16"/>
  <c r="E47" i="16"/>
  <c r="E46" i="16"/>
  <c r="E44" i="16"/>
  <c r="E41" i="16"/>
  <c r="F40" i="16"/>
  <c r="F39" i="16"/>
  <c r="F38" i="16"/>
  <c r="F37" i="16"/>
  <c r="E36" i="16"/>
  <c r="E35" i="16"/>
  <c r="E33" i="16"/>
  <c r="D30" i="16"/>
  <c r="D28" i="16"/>
  <c r="D25" i="16"/>
  <c r="D24" i="16"/>
  <c r="E22" i="16"/>
  <c r="E21" i="16"/>
  <c r="E20" i="16"/>
  <c r="E19" i="16"/>
  <c r="E18" i="16"/>
  <c r="E17" i="16"/>
  <c r="E16" i="16"/>
  <c r="E15" i="16"/>
  <c r="D14" i="16"/>
  <c r="C11" i="16"/>
  <c r="E9" i="16"/>
  <c r="D7" i="16"/>
  <c r="E4" i="16"/>
  <c r="E3" i="16"/>
  <c r="K2" i="16"/>
  <c r="I2" i="16"/>
  <c r="G2" i="16"/>
  <c r="E2" i="16"/>
  <c r="B2" i="16"/>
  <c r="F303" i="13"/>
  <c r="F301" i="13"/>
  <c r="F300" i="13"/>
  <c r="F299" i="13"/>
  <c r="E298" i="13"/>
  <c r="J297" i="13"/>
  <c r="E297" i="13"/>
  <c r="F295" i="13"/>
  <c r="F289" i="13"/>
  <c r="F288" i="13"/>
  <c r="F287" i="13"/>
  <c r="F285" i="13"/>
  <c r="F284" i="13"/>
  <c r="F283" i="13"/>
  <c r="F282" i="13"/>
  <c r="F281" i="13"/>
  <c r="F280" i="13"/>
  <c r="F279" i="13"/>
  <c r="F278" i="13"/>
  <c r="F277" i="13"/>
  <c r="F276" i="13"/>
  <c r="F275" i="13"/>
  <c r="F274" i="13"/>
  <c r="F273" i="13"/>
  <c r="F272" i="13"/>
  <c r="F271" i="13"/>
  <c r="M270" i="13"/>
  <c r="K270" i="13"/>
  <c r="I270" i="13"/>
  <c r="F269" i="13"/>
  <c r="F268" i="13"/>
  <c r="F267" i="13"/>
  <c r="E266" i="13"/>
  <c r="E265" i="13"/>
  <c r="E262" i="13"/>
  <c r="E261" i="13"/>
  <c r="E260" i="13"/>
  <c r="E259" i="13"/>
  <c r="F252" i="13"/>
  <c r="E250" i="13"/>
  <c r="F248" i="13"/>
  <c r="E242" i="13"/>
  <c r="E241" i="13"/>
  <c r="E240" i="13"/>
  <c r="F237" i="13"/>
  <c r="F235" i="13"/>
  <c r="F234" i="13"/>
  <c r="F233" i="13"/>
  <c r="E232" i="13"/>
  <c r="J231" i="13"/>
  <c r="E231" i="13"/>
  <c r="F229" i="13"/>
  <c r="F223" i="13"/>
  <c r="F221" i="13"/>
  <c r="F220" i="13"/>
  <c r="F219" i="13"/>
  <c r="F218" i="13"/>
  <c r="F217" i="13"/>
  <c r="M216" i="13"/>
  <c r="K216" i="13"/>
  <c r="I216" i="13"/>
  <c r="F215" i="13"/>
  <c r="F214" i="13"/>
  <c r="F213" i="13"/>
  <c r="E212" i="13"/>
  <c r="E211" i="13"/>
  <c r="E208" i="13"/>
  <c r="E207" i="13"/>
  <c r="E206" i="13"/>
  <c r="E205" i="13"/>
  <c r="F201" i="13"/>
  <c r="F199" i="13"/>
  <c r="F198" i="13"/>
  <c r="F197" i="13"/>
  <c r="E196" i="13"/>
  <c r="J195" i="13"/>
  <c r="E195" i="13"/>
  <c r="F193" i="13"/>
  <c r="F187" i="13"/>
  <c r="M182" i="13"/>
  <c r="K182" i="13"/>
  <c r="I182" i="13"/>
  <c r="F181" i="13"/>
  <c r="F180" i="13"/>
  <c r="F179" i="13"/>
  <c r="F177" i="13"/>
  <c r="E175" i="13"/>
  <c r="E174" i="13"/>
  <c r="E173" i="13"/>
  <c r="F169" i="13"/>
  <c r="E166" i="13"/>
  <c r="E165" i="13"/>
  <c r="E164" i="13"/>
  <c r="F162" i="13"/>
  <c r="F156" i="13"/>
  <c r="F154" i="13"/>
  <c r="F153" i="13"/>
  <c r="F152" i="13"/>
  <c r="F151" i="13"/>
  <c r="M150" i="13"/>
  <c r="K150" i="13"/>
  <c r="I150" i="13"/>
  <c r="F149" i="13"/>
  <c r="F148" i="13"/>
  <c r="E147" i="13"/>
  <c r="E146" i="13"/>
  <c r="E145" i="13"/>
  <c r="E144" i="13"/>
  <c r="F142" i="13"/>
  <c r="E137" i="13"/>
  <c r="F136" i="13"/>
  <c r="F135" i="13"/>
  <c r="E134" i="13"/>
  <c r="E133" i="13"/>
  <c r="E132" i="13"/>
  <c r="E131" i="13"/>
  <c r="D129" i="13"/>
  <c r="F125" i="13"/>
  <c r="F122" i="13"/>
  <c r="E120" i="13"/>
  <c r="E119" i="13"/>
  <c r="E118" i="13"/>
  <c r="E117" i="13"/>
  <c r="F113" i="13"/>
  <c r="F111" i="13"/>
  <c r="F110" i="13"/>
  <c r="F109" i="13"/>
  <c r="E108" i="13"/>
  <c r="J107" i="13"/>
  <c r="E107" i="13"/>
  <c r="F105" i="13"/>
  <c r="F99" i="13"/>
  <c r="M96" i="13"/>
  <c r="K96" i="13"/>
  <c r="I96" i="13"/>
  <c r="F95" i="13"/>
  <c r="F94" i="13"/>
  <c r="E93" i="13"/>
  <c r="E92" i="13"/>
  <c r="E90" i="13"/>
  <c r="F81" i="13"/>
  <c r="F79" i="13"/>
  <c r="F78" i="13"/>
  <c r="F77" i="13"/>
  <c r="E76" i="13"/>
  <c r="J75" i="13"/>
  <c r="E75" i="13"/>
  <c r="F73" i="13"/>
  <c r="F70" i="13"/>
  <c r="F69" i="13"/>
  <c r="F66" i="13"/>
  <c r="F65" i="13"/>
  <c r="F64" i="13"/>
  <c r="F62" i="13"/>
  <c r="F60" i="13"/>
  <c r="M59" i="13"/>
  <c r="K59" i="13"/>
  <c r="I59" i="13"/>
  <c r="F58" i="13"/>
  <c r="F57" i="13"/>
  <c r="F56" i="13"/>
  <c r="E55" i="13"/>
  <c r="E54" i="13"/>
  <c r="E53" i="13"/>
  <c r="E51" i="13"/>
  <c r="E48" i="13"/>
  <c r="E47" i="13"/>
  <c r="E45" i="13"/>
  <c r="E42" i="13"/>
  <c r="E41" i="13"/>
  <c r="F40" i="13"/>
  <c r="F39" i="13"/>
  <c r="F38" i="13"/>
  <c r="F37" i="13"/>
  <c r="E36" i="13"/>
  <c r="E35" i="13"/>
  <c r="E33" i="13"/>
  <c r="E31" i="13"/>
  <c r="D30" i="13"/>
  <c r="D28" i="13"/>
  <c r="D25" i="13"/>
  <c r="D24" i="13"/>
  <c r="E22" i="13"/>
  <c r="E21" i="13"/>
  <c r="E20" i="13"/>
  <c r="E19" i="13"/>
  <c r="E18" i="13"/>
  <c r="E17" i="13"/>
  <c r="E16" i="13"/>
  <c r="E15" i="13"/>
  <c r="D14" i="13"/>
  <c r="C11" i="13"/>
  <c r="E9" i="13"/>
  <c r="D7" i="13"/>
  <c r="E4" i="13"/>
  <c r="E3" i="13"/>
  <c r="K2" i="13"/>
  <c r="I2" i="13"/>
  <c r="G2" i="13"/>
  <c r="E2" i="13"/>
  <c r="B2" i="13"/>
  <c r="D156" i="15"/>
  <c r="F153" i="15"/>
  <c r="F152" i="15"/>
  <c r="F151" i="15"/>
  <c r="F150" i="15"/>
  <c r="E149" i="15"/>
  <c r="J147" i="15"/>
  <c r="E147" i="15"/>
  <c r="F145" i="15"/>
  <c r="F139" i="15"/>
  <c r="F138" i="15"/>
  <c r="F136" i="15"/>
  <c r="M135" i="15"/>
  <c r="K135" i="15"/>
  <c r="I135" i="15"/>
  <c r="E134" i="15"/>
  <c r="E133" i="15"/>
  <c r="E130" i="15"/>
  <c r="E129" i="15"/>
  <c r="E128" i="15"/>
  <c r="D126" i="15"/>
  <c r="F123" i="15"/>
  <c r="F121" i="15"/>
  <c r="F120" i="15"/>
  <c r="F119" i="15"/>
  <c r="E118" i="15"/>
  <c r="J117" i="15"/>
  <c r="E117" i="15"/>
  <c r="F115" i="15"/>
  <c r="F109" i="15"/>
  <c r="F107" i="15"/>
  <c r="F106" i="15"/>
  <c r="M105" i="15"/>
  <c r="K105" i="15"/>
  <c r="I105" i="15"/>
  <c r="F104" i="15"/>
  <c r="F103" i="15"/>
  <c r="F102" i="15"/>
  <c r="E101" i="15"/>
  <c r="E100" i="15"/>
  <c r="E97" i="15"/>
  <c r="E96" i="15"/>
  <c r="E95" i="15"/>
  <c r="D93" i="15"/>
  <c r="F90" i="15"/>
  <c r="F88" i="15"/>
  <c r="F87" i="15"/>
  <c r="F86" i="15"/>
  <c r="E85" i="15"/>
  <c r="J84" i="15"/>
  <c r="E84" i="15"/>
  <c r="F82" i="15"/>
  <c r="F76" i="15"/>
  <c r="F74" i="15"/>
  <c r="F73" i="15"/>
  <c r="M72" i="15"/>
  <c r="K72" i="15"/>
  <c r="I72" i="15"/>
  <c r="F71" i="15"/>
  <c r="F70" i="15"/>
  <c r="F69" i="15"/>
  <c r="F68" i="15"/>
  <c r="E67" i="15"/>
  <c r="E66" i="15"/>
  <c r="E63" i="15"/>
  <c r="E62" i="15"/>
  <c r="E61" i="15"/>
  <c r="D59" i="15"/>
  <c r="F56" i="15"/>
  <c r="F54" i="15"/>
  <c r="F53" i="15"/>
  <c r="F52" i="15"/>
  <c r="E51" i="15"/>
  <c r="J50" i="15"/>
  <c r="E50" i="15"/>
  <c r="F48" i="15"/>
  <c r="F42" i="15"/>
  <c r="F36" i="15"/>
  <c r="M35" i="15"/>
  <c r="K35" i="15"/>
  <c r="I35" i="15"/>
  <c r="F33" i="15"/>
  <c r="F32" i="15"/>
  <c r="F31" i="15"/>
  <c r="E30" i="15"/>
  <c r="E29" i="15"/>
  <c r="E28" i="15"/>
  <c r="D22" i="15"/>
  <c r="D21" i="15"/>
  <c r="E19" i="15"/>
  <c r="E18" i="15"/>
  <c r="E17" i="15"/>
  <c r="E16" i="15"/>
  <c r="E15" i="15"/>
  <c r="E14" i="15"/>
  <c r="E13" i="15"/>
  <c r="E12" i="15"/>
  <c r="D11" i="15"/>
  <c r="C8" i="15"/>
  <c r="D6" i="15"/>
  <c r="E4" i="15"/>
  <c r="M3" i="15"/>
  <c r="K3" i="15"/>
  <c r="I3" i="15"/>
  <c r="E3" i="15"/>
  <c r="K2" i="15"/>
  <c r="I2" i="15"/>
  <c r="G2" i="15"/>
  <c r="E2" i="15"/>
  <c r="B2" i="15"/>
  <c r="E102" i="4"/>
  <c r="E101" i="4"/>
  <c r="E100" i="4"/>
  <c r="E99" i="4"/>
  <c r="E98" i="4"/>
  <c r="E97" i="4"/>
  <c r="E96" i="4"/>
  <c r="E95" i="4"/>
  <c r="E94" i="4"/>
  <c r="E93" i="4"/>
  <c r="E91" i="4"/>
  <c r="E90" i="4"/>
  <c r="E89" i="4"/>
  <c r="E88" i="4"/>
  <c r="E87" i="4"/>
  <c r="E86" i="4"/>
  <c r="E85" i="4"/>
  <c r="E84" i="4"/>
  <c r="E83" i="4"/>
  <c r="E82" i="4"/>
  <c r="E80" i="4"/>
  <c r="E79" i="4"/>
  <c r="E78" i="4"/>
  <c r="E77" i="4"/>
  <c r="E76" i="4"/>
  <c r="E75" i="4"/>
  <c r="E74" i="4"/>
  <c r="E73" i="4"/>
  <c r="E72" i="4"/>
  <c r="E71" i="4"/>
  <c r="E70" i="4"/>
  <c r="E68" i="4"/>
  <c r="E67" i="4"/>
  <c r="E66" i="4"/>
  <c r="E65" i="4"/>
  <c r="E64" i="4"/>
  <c r="E63" i="4"/>
  <c r="E62" i="4"/>
  <c r="E61" i="4"/>
  <c r="E60" i="4"/>
  <c r="E59" i="4"/>
  <c r="D57" i="4"/>
  <c r="D56" i="4"/>
  <c r="D54" i="4"/>
  <c r="E52" i="4"/>
  <c r="E49" i="4"/>
  <c r="E48" i="4"/>
  <c r="E47" i="4"/>
  <c r="E45" i="4"/>
  <c r="E40" i="4"/>
  <c r="E39" i="4"/>
  <c r="E38" i="4"/>
  <c r="E37" i="4"/>
  <c r="E36" i="4"/>
  <c r="J18" i="4"/>
  <c r="F18" i="4"/>
  <c r="E18" i="4"/>
  <c r="E16" i="4"/>
  <c r="E15" i="4"/>
  <c r="E14" i="4"/>
  <c r="E13" i="4"/>
  <c r="E12" i="4"/>
  <c r="D10" i="4"/>
  <c r="D8" i="4"/>
  <c r="D6" i="4"/>
  <c r="E4" i="4"/>
  <c r="I3" i="4"/>
  <c r="G3" i="4"/>
  <c r="E3" i="4"/>
  <c r="K2" i="4"/>
  <c r="I2" i="4"/>
  <c r="G2" i="4"/>
  <c r="E2" i="4"/>
  <c r="B2" i="4"/>
  <c r="M105" i="1"/>
  <c r="J105" i="1"/>
  <c r="H105" i="1"/>
  <c r="F105" i="1"/>
  <c r="E105" i="1"/>
  <c r="E104" i="1"/>
  <c r="E103" i="1"/>
  <c r="M91" i="1"/>
  <c r="K91" i="1"/>
  <c r="I91" i="1"/>
  <c r="F91" i="1"/>
  <c r="E91" i="1"/>
  <c r="F89" i="1"/>
  <c r="F88" i="1"/>
  <c r="F87" i="1"/>
  <c r="E86" i="1"/>
  <c r="F85" i="1"/>
  <c r="F84" i="1"/>
  <c r="E83" i="1"/>
  <c r="F82" i="1"/>
  <c r="F81" i="1"/>
  <c r="F80" i="1"/>
  <c r="F79" i="1"/>
  <c r="F78" i="1"/>
  <c r="E77" i="1"/>
  <c r="E76" i="1"/>
  <c r="E75" i="1"/>
  <c r="E74" i="1"/>
  <c r="E72" i="1"/>
  <c r="D70" i="1"/>
  <c r="E65" i="1"/>
  <c r="E64" i="1"/>
  <c r="F62" i="1"/>
  <c r="E59" i="1"/>
  <c r="E58" i="1"/>
  <c r="E56" i="1"/>
  <c r="E55" i="1"/>
  <c r="E50" i="1"/>
  <c r="E49" i="1"/>
  <c r="D47" i="1"/>
  <c r="L35" i="1"/>
  <c r="K35" i="1"/>
  <c r="E35" i="1"/>
  <c r="D35" i="1"/>
  <c r="E34" i="1"/>
  <c r="E33" i="1"/>
  <c r="D28" i="1"/>
  <c r="L16" i="1"/>
  <c r="E16" i="1"/>
  <c r="D16" i="1"/>
  <c r="E15" i="1"/>
  <c r="E14" i="1"/>
  <c r="E12" i="1"/>
  <c r="D10" i="1"/>
  <c r="D8" i="1"/>
  <c r="D6" i="1"/>
  <c r="E4" i="1"/>
  <c r="K3" i="1"/>
  <c r="I3" i="1"/>
  <c r="G3" i="1"/>
  <c r="E3" i="1"/>
  <c r="K2" i="1"/>
  <c r="I2" i="1"/>
  <c r="G2" i="1"/>
  <c r="E2" i="1"/>
  <c r="B2" i="1"/>
  <c r="D76" i="6"/>
  <c r="G73" i="6"/>
  <c r="G72" i="6"/>
  <c r="G70" i="6"/>
  <c r="G69" i="6"/>
  <c r="G68" i="6"/>
  <c r="G67" i="6"/>
  <c r="G66" i="6"/>
  <c r="E66" i="6"/>
  <c r="G64" i="6"/>
  <c r="G63" i="6"/>
  <c r="G61" i="6"/>
  <c r="G60" i="6"/>
  <c r="G59" i="6"/>
  <c r="G58" i="6"/>
  <c r="G57" i="6"/>
  <c r="E57" i="6"/>
  <c r="E55" i="6"/>
  <c r="E54" i="6"/>
  <c r="D52" i="6"/>
  <c r="E50" i="6"/>
  <c r="E48" i="6"/>
  <c r="E47" i="6"/>
  <c r="E46" i="6"/>
  <c r="E45" i="6"/>
  <c r="E44" i="6"/>
  <c r="E43" i="6"/>
  <c r="E41" i="6"/>
  <c r="E39" i="6"/>
  <c r="E37" i="6"/>
  <c r="E35" i="6"/>
  <c r="E34" i="6"/>
  <c r="E33" i="6"/>
  <c r="E32" i="6"/>
  <c r="E30" i="6"/>
  <c r="D28" i="6"/>
  <c r="E26" i="6"/>
  <c r="I24" i="6"/>
  <c r="E24" i="6"/>
  <c r="E22" i="6"/>
  <c r="E20" i="6"/>
  <c r="D18" i="6"/>
  <c r="D14" i="6"/>
  <c r="D13" i="6"/>
  <c r="D10" i="6"/>
  <c r="D8" i="6"/>
  <c r="D6" i="6"/>
  <c r="E4" i="6"/>
  <c r="E3" i="6"/>
  <c r="K2" i="6"/>
  <c r="I2" i="6"/>
  <c r="G2" i="6"/>
  <c r="E2" i="6"/>
  <c r="B2" i="6"/>
  <c r="D41" i="14"/>
  <c r="J19" i="14"/>
  <c r="I19" i="14"/>
  <c r="G19" i="14"/>
  <c r="F19" i="14"/>
  <c r="E19" i="14"/>
  <c r="D16" i="14"/>
  <c r="D13" i="14"/>
  <c r="D12" i="14"/>
  <c r="D11" i="14"/>
  <c r="D10" i="14"/>
  <c r="D8" i="14"/>
  <c r="D6" i="14"/>
  <c r="E4" i="14"/>
  <c r="E3" i="14"/>
  <c r="K2" i="14"/>
  <c r="I2" i="14"/>
  <c r="G2" i="14"/>
  <c r="E2" i="14"/>
  <c r="B2" i="14"/>
  <c r="B91" i="19"/>
  <c r="B77" i="19"/>
  <c r="B73" i="19"/>
  <c r="B72" i="19"/>
  <c r="B70" i="19"/>
  <c r="B69" i="19"/>
  <c r="D67" i="19"/>
  <c r="B67" i="19"/>
  <c r="D66" i="19"/>
  <c r="B66" i="19"/>
  <c r="B65" i="19"/>
  <c r="B64" i="19"/>
  <c r="D54" i="19"/>
  <c r="B52" i="19"/>
  <c r="B50" i="19"/>
  <c r="B47" i="19"/>
  <c r="B45" i="19"/>
  <c r="B44" i="19"/>
  <c r="B43" i="19"/>
  <c r="B42" i="19"/>
  <c r="D40" i="19"/>
  <c r="D39" i="19"/>
  <c r="D38" i="19"/>
  <c r="D37" i="19"/>
  <c r="D36" i="19"/>
  <c r="D35" i="19"/>
  <c r="D34" i="19"/>
  <c r="B34" i="19"/>
  <c r="D33" i="19"/>
  <c r="B33" i="19"/>
  <c r="B32" i="19"/>
  <c r="D29" i="19"/>
  <c r="C29" i="19"/>
  <c r="D28" i="19"/>
  <c r="C28" i="19"/>
  <c r="D27" i="19"/>
  <c r="C27" i="19"/>
  <c r="D26" i="19"/>
  <c r="C26" i="19"/>
  <c r="D25" i="19"/>
  <c r="C25" i="19"/>
  <c r="B24" i="19"/>
  <c r="B23" i="19"/>
  <c r="B22" i="19"/>
  <c r="B21" i="19"/>
  <c r="B20" i="19"/>
  <c r="B19" i="19"/>
  <c r="B17" i="19"/>
  <c r="B14" i="19"/>
  <c r="B13" i="19"/>
  <c r="B12" i="19"/>
  <c r="B11" i="19"/>
  <c r="B7" i="19"/>
  <c r="B5" i="19"/>
  <c r="B3" i="19"/>
  <c r="B2" i="19"/>
  <c r="H1" i="19"/>
  <c r="F1" i="19"/>
  <c r="D1" i="19"/>
  <c r="B1" i="19"/>
  <c r="G59" i="18"/>
  <c r="C59" i="18"/>
  <c r="C53" i="18"/>
  <c r="C51" i="18"/>
  <c r="C50" i="18"/>
  <c r="C49" i="18"/>
  <c r="C48" i="18"/>
  <c r="C45" i="18"/>
  <c r="C44" i="18"/>
  <c r="C8" i="18"/>
  <c r="B7" i="18"/>
  <c r="B5" i="18"/>
  <c r="B3" i="18"/>
  <c r="B2" i="18"/>
  <c r="I1" i="18"/>
  <c r="B1" i="18"/>
  <c r="P17" i="1" l="1"/>
  <c r="P20" i="1"/>
  <c r="P18" i="1"/>
  <c r="P19" i="1"/>
  <c r="P25" i="1"/>
  <c r="P21" i="1"/>
  <c r="P26" i="1"/>
  <c r="P24" i="1"/>
  <c r="P23" i="1"/>
  <c r="P22" i="1"/>
  <c r="F753" i="16"/>
  <c r="F1085" i="16"/>
  <c r="F918" i="16"/>
  <c r="F691" i="16"/>
  <c r="F986" i="16"/>
  <c r="F668" i="16"/>
  <c r="F1093" i="16"/>
  <c r="F905" i="16"/>
  <c r="F681" i="16"/>
  <c r="F716" i="16"/>
  <c r="M211" i="16"/>
  <c r="F928" i="16"/>
  <c r="F973" i="16"/>
  <c r="F949" i="16"/>
  <c r="F740" i="16"/>
  <c r="F417" i="16"/>
  <c r="F483" i="16"/>
  <c r="F396" i="16"/>
  <c r="F470" i="16"/>
  <c r="F387" i="16"/>
  <c r="F438" i="16"/>
  <c r="F374" i="16"/>
  <c r="F610" i="16"/>
  <c r="F557" i="16"/>
  <c r="F578" i="16"/>
  <c r="F514" i="16"/>
  <c r="F527" i="16"/>
  <c r="F623" i="16"/>
  <c r="F536" i="16"/>
  <c r="J964" i="16"/>
  <c r="I632" i="16"/>
  <c r="I1065" i="16"/>
  <c r="I878" i="16"/>
  <c r="J731" i="16"/>
  <c r="J453" i="16"/>
  <c r="I352" i="16"/>
  <c r="I492" i="16"/>
  <c r="J593" i="16"/>
  <c r="E880" i="16"/>
  <c r="E1067" i="16"/>
  <c r="E634" i="16"/>
  <c r="P43" i="1"/>
  <c r="Q43" i="1" s="1"/>
  <c r="P44" i="1"/>
  <c r="Q44" i="1" s="1"/>
  <c r="P45" i="1"/>
  <c r="Q45" i="1" s="1"/>
  <c r="C40" i="18"/>
  <c r="C39" i="18"/>
  <c r="C42" i="18"/>
  <c r="C41" i="18"/>
  <c r="C29" i="18"/>
  <c r="C38" i="18"/>
  <c r="C37" i="18"/>
  <c r="C36" i="18"/>
  <c r="C35" i="18"/>
  <c r="C34" i="18"/>
  <c r="C33" i="18"/>
  <c r="C32" i="18"/>
  <c r="C31" i="18"/>
  <c r="C30" i="18"/>
  <c r="C28" i="18"/>
  <c r="C27" i="18"/>
  <c r="C26" i="18"/>
  <c r="C25" i="18"/>
  <c r="C24" i="18"/>
  <c r="C23" i="18"/>
  <c r="C22" i="18"/>
  <c r="C21" i="18"/>
  <c r="C20" i="18"/>
  <c r="C19" i="18"/>
  <c r="C18" i="18"/>
  <c r="C17" i="18"/>
  <c r="C16" i="18"/>
  <c r="C15" i="18"/>
  <c r="C14" i="18"/>
  <c r="C13" i="18"/>
  <c r="C12" i="18"/>
  <c r="C11" i="18"/>
  <c r="C10" i="18"/>
  <c r="C9" i="18"/>
  <c r="L17" i="1" l="1"/>
  <c r="M17" i="1"/>
  <c r="M24" i="1"/>
  <c r="L24" i="1"/>
  <c r="M19" i="1"/>
  <c r="L19" i="1"/>
  <c r="M26" i="1"/>
  <c r="L26" i="1"/>
  <c r="M18" i="1"/>
  <c r="L18" i="1"/>
  <c r="M22" i="1"/>
  <c r="L22" i="1"/>
  <c r="M20" i="1"/>
  <c r="L20" i="1"/>
  <c r="M23" i="1"/>
  <c r="L23" i="1"/>
  <c r="M25" i="1"/>
  <c r="L25" i="1"/>
  <c r="M21" i="1"/>
  <c r="L21" i="1"/>
  <c r="F277" i="16"/>
  <c r="F343" i="16"/>
  <c r="I212" i="16"/>
  <c r="J313" i="16"/>
  <c r="F234" i="16"/>
  <c r="F330" i="16"/>
  <c r="F247" i="16"/>
  <c r="F256" i="16"/>
  <c r="F298" i="16"/>
  <c r="R50" i="15"/>
  <c r="R57" i="15" s="1"/>
  <c r="Q1058" i="16" l="1"/>
  <c r="Q1050" i="16"/>
  <c r="E1032" i="16"/>
  <c r="P1029" i="16"/>
  <c r="Q1030" i="16" s="1"/>
  <c r="M1029" i="16"/>
  <c r="F1050" i="16" s="1"/>
  <c r="I1029" i="16"/>
  <c r="Q1015" i="16"/>
  <c r="Q263" i="13"/>
  <c r="Q291" i="13"/>
  <c r="W271" i="13"/>
  <c r="W272" i="13" s="1"/>
  <c r="W273" i="13" s="1"/>
  <c r="Q254" i="13"/>
  <c r="Q244" i="13"/>
  <c r="Q225" i="13"/>
  <c r="W217" i="13"/>
  <c r="W218" i="13" s="1"/>
  <c r="W219" i="13" s="1"/>
  <c r="W220" i="13" s="1"/>
  <c r="W221" i="13" s="1"/>
  <c r="W227" i="13" s="1"/>
  <c r="Q209" i="13"/>
  <c r="W195" i="13"/>
  <c r="W202" i="13" s="1"/>
  <c r="Q189" i="13"/>
  <c r="W167" i="13"/>
  <c r="W169" i="13" s="1"/>
  <c r="Q158" i="13"/>
  <c r="W151" i="13"/>
  <c r="W152" i="13" s="1"/>
  <c r="W153" i="13" s="1"/>
  <c r="W154" i="13" s="1"/>
  <c r="W160" i="13" s="1"/>
  <c r="W162" i="13" s="1"/>
  <c r="Q138" i="13"/>
  <c r="W126" i="13"/>
  <c r="Q124" i="13"/>
  <c r="Q101" i="13"/>
  <c r="Q89" i="13"/>
  <c r="W75" i="13"/>
  <c r="W82" i="13" s="1"/>
  <c r="Q67" i="13"/>
  <c r="F1058" i="16" l="1"/>
  <c r="I1030" i="16"/>
  <c r="W229" i="13"/>
  <c r="W231" i="13"/>
  <c r="W238" i="13" s="1"/>
  <c r="W293" i="13"/>
  <c r="W274" i="13"/>
  <c r="W275" i="13" s="1"/>
  <c r="W276" i="13" s="1"/>
  <c r="W277" i="13" s="1"/>
  <c r="W278" i="13" s="1"/>
  <c r="W279" i="13" s="1"/>
  <c r="W280" i="13" s="1"/>
  <c r="W281" i="13" s="1"/>
  <c r="W282" i="13" s="1"/>
  <c r="W283" i="13" s="1"/>
  <c r="W284" i="13" s="1"/>
  <c r="W285" i="13" s="1"/>
  <c r="W295" i="13" l="1"/>
  <c r="V297" i="13" s="1"/>
  <c r="W297" i="13"/>
  <c r="W304" i="13" s="1"/>
  <c r="W246" i="13"/>
  <c r="W248" i="13" s="1"/>
  <c r="W250" i="13" s="1"/>
  <c r="W256" i="13" s="1"/>
  <c r="V231" i="13"/>
  <c r="Q1023" i="16" l="1"/>
  <c r="E997" i="16"/>
  <c r="P994" i="16"/>
  <c r="Q995" i="16" s="1"/>
  <c r="M994" i="16"/>
  <c r="E764" i="16"/>
  <c r="Q869" i="16"/>
  <c r="Q856" i="16"/>
  <c r="W851" i="16"/>
  <c r="W852" i="16" s="1"/>
  <c r="V851" i="16"/>
  <c r="W838" i="16"/>
  <c r="W841" i="16" s="1"/>
  <c r="Q832" i="16"/>
  <c r="W825" i="16"/>
  <c r="W826" i="16" s="1"/>
  <c r="W827" i="16" s="1"/>
  <c r="Q811" i="16"/>
  <c r="Q801" i="16"/>
  <c r="W794" i="16"/>
  <c r="W797" i="16" s="1"/>
  <c r="Q788" i="16"/>
  <c r="P761" i="16"/>
  <c r="Q762" i="16" s="1"/>
  <c r="Q847" i="16" s="1"/>
  <c r="M761" i="16"/>
  <c r="I761" i="16"/>
  <c r="I37" i="6"/>
  <c r="I995" i="16" l="1"/>
  <c r="F1015" i="16"/>
  <c r="J847" i="16"/>
  <c r="I762" i="16"/>
  <c r="F1023" i="16"/>
  <c r="W858" i="16"/>
  <c r="F788" i="16"/>
  <c r="F801" i="16"/>
  <c r="F856" i="16"/>
  <c r="F869" i="16"/>
  <c r="F811" i="16"/>
  <c r="F832" i="16"/>
  <c r="W862" i="16" l="1"/>
  <c r="W865" i="16" s="1"/>
  <c r="W860" i="16"/>
  <c r="W871" i="16" l="1"/>
  <c r="W873" i="16" s="1"/>
  <c r="V862" i="16"/>
  <c r="P30" i="16" l="1"/>
  <c r="Q31" i="16" s="1"/>
  <c r="Q356" i="21" l="1"/>
  <c r="Q327" i="21"/>
  <c r="Q295" i="21"/>
  <c r="Q265" i="21"/>
  <c r="Q232" i="21"/>
  <c r="Q191" i="21"/>
  <c r="Q162" i="21"/>
  <c r="Q104" i="21"/>
  <c r="Q133" i="21"/>
  <c r="W119" i="16" l="1"/>
  <c r="W120" i="16" s="1"/>
  <c r="W121" i="16" s="1"/>
  <c r="Q84" i="16"/>
  <c r="W70" i="16"/>
  <c r="W77" i="16" s="1"/>
  <c r="V175" i="16"/>
  <c r="W190" i="16" s="1"/>
  <c r="W192" i="16" s="1"/>
  <c r="W175" i="16"/>
  <c r="W176" i="16" s="1"/>
  <c r="W177" i="16"/>
  <c r="W178" i="16" s="1"/>
  <c r="W179" i="16"/>
  <c r="W180" i="16" s="1"/>
  <c r="W181" i="16"/>
  <c r="W182" i="16" s="1"/>
  <c r="W183" i="16"/>
  <c r="W184" i="16" s="1"/>
  <c r="W155" i="16"/>
  <c r="W158" i="16" s="1"/>
  <c r="Q149" i="16"/>
  <c r="W132" i="16"/>
  <c r="W135" i="16" s="1"/>
  <c r="Q126" i="16"/>
  <c r="V177" i="16" l="1"/>
  <c r="V179" i="16" s="1"/>
  <c r="V181" i="16" s="1"/>
  <c r="V183" i="16" s="1"/>
  <c r="S362" i="21" l="1"/>
  <c r="S365" i="21" s="1"/>
  <c r="S333" i="21"/>
  <c r="S336" i="21" s="1"/>
  <c r="S301" i="21"/>
  <c r="S304" i="21" s="1"/>
  <c r="S271" i="21"/>
  <c r="S274" i="21" s="1"/>
  <c r="S238" i="21"/>
  <c r="S241" i="21" s="1"/>
  <c r="S197" i="21"/>
  <c r="S200" i="21" s="1"/>
  <c r="S168" i="21"/>
  <c r="S171" i="21" s="1"/>
  <c r="S139" i="21"/>
  <c r="S142" i="21" s="1"/>
  <c r="S110" i="21"/>
  <c r="S113" i="21" s="1"/>
  <c r="Q44" i="15" l="1"/>
  <c r="F44" i="15" s="1"/>
  <c r="Q203" i="16" l="1"/>
  <c r="Q188" i="16"/>
  <c r="Q64" i="16" l="1"/>
  <c r="Q99" i="16"/>
  <c r="W194" i="16" l="1"/>
  <c r="W197" i="16" s="1"/>
  <c r="V194" i="16"/>
  <c r="W205" i="16" l="1"/>
  <c r="W207" i="16" s="1"/>
  <c r="P39" i="14"/>
  <c r="P38" i="14" s="1"/>
  <c r="P37" i="14" s="1"/>
  <c r="P36" i="14" s="1"/>
  <c r="P35" i="14" s="1"/>
  <c r="P34" i="14" s="1"/>
  <c r="P33" i="14" s="1"/>
  <c r="P32" i="14" s="1"/>
  <c r="P31" i="14" s="1"/>
  <c r="P30" i="14" s="1"/>
  <c r="P29" i="14" s="1"/>
  <c r="P28" i="14" s="1"/>
  <c r="P27" i="14" s="1"/>
  <c r="P26" i="14" s="1"/>
  <c r="P25" i="14" s="1"/>
  <c r="P24" i="14" s="1"/>
  <c r="P23" i="14" s="1"/>
  <c r="P22" i="14" s="1"/>
  <c r="P21" i="14" s="1"/>
  <c r="P20" i="14" s="1"/>
  <c r="G51" i="18" s="1"/>
  <c r="G50" i="18"/>
  <c r="G49" i="18"/>
  <c r="K175" i="2" l="1"/>
  <c r="K172" i="2"/>
  <c r="K171" i="2"/>
  <c r="K168" i="2"/>
  <c r="K167" i="2"/>
  <c r="K164" i="2"/>
  <c r="K163" i="2"/>
  <c r="K161" i="2"/>
  <c r="K160" i="2"/>
  <c r="K159" i="2"/>
  <c r="K158" i="2"/>
  <c r="K157" i="2"/>
  <c r="K156" i="2"/>
  <c r="K155" i="2"/>
  <c r="K154" i="2"/>
  <c r="K153" i="2"/>
  <c r="K149" i="2"/>
  <c r="K148" i="2"/>
  <c r="K147" i="2"/>
  <c r="K146" i="2"/>
  <c r="K145" i="2"/>
  <c r="K144" i="2"/>
  <c r="K143" i="2"/>
  <c r="K142" i="2"/>
  <c r="K141" i="2"/>
  <c r="K140" i="2"/>
  <c r="K139" i="2"/>
  <c r="K138" i="2"/>
  <c r="K137" i="2"/>
  <c r="K134" i="2"/>
  <c r="K133" i="2"/>
  <c r="K132" i="2"/>
  <c r="K131" i="2"/>
  <c r="K129" i="2"/>
  <c r="K128" i="2"/>
  <c r="K127" i="2"/>
  <c r="K126" i="2"/>
  <c r="K125" i="2"/>
  <c r="K124" i="2"/>
  <c r="Q141" i="15" l="1"/>
  <c r="F141" i="15" s="1"/>
  <c r="Q111" i="15"/>
  <c r="F111" i="15"/>
  <c r="Q78" i="15" l="1"/>
  <c r="F78" i="15" s="1"/>
  <c r="Q98" i="15"/>
  <c r="J98" i="15" s="1"/>
  <c r="Q64" i="15"/>
  <c r="J64" i="15" s="1"/>
  <c r="R106" i="15"/>
  <c r="R107" i="15" s="1"/>
  <c r="R113" i="15" s="1"/>
  <c r="R117" i="15" l="1"/>
  <c r="R124" i="15" s="1"/>
  <c r="R115" i="15"/>
  <c r="Q117" i="15" s="1"/>
  <c r="G146" i="1"/>
  <c r="Q346" i="21"/>
  <c r="Q367" i="21" s="1"/>
  <c r="Q314" i="21"/>
  <c r="Q338" i="21" s="1"/>
  <c r="Q284" i="21"/>
  <c r="Q306" i="21" s="1"/>
  <c r="Q251" i="21"/>
  <c r="Q276" i="21" s="1"/>
  <c r="Q210" i="21"/>
  <c r="Q243" i="21" s="1"/>
  <c r="Q181" i="21"/>
  <c r="Q202" i="21" s="1"/>
  <c r="Q152" i="21"/>
  <c r="Q173" i="21" s="1"/>
  <c r="Q123" i="21"/>
  <c r="Q144" i="21" s="1"/>
  <c r="Q32" i="21"/>
  <c r="Q115" i="21" s="1"/>
  <c r="M4" i="16" l="1"/>
  <c r="I5" i="16"/>
  <c r="G5" i="16"/>
  <c r="W1064" i="16"/>
  <c r="W631" i="16"/>
  <c r="W877" i="16"/>
  <c r="W211" i="16"/>
  <c r="W351" i="16"/>
  <c r="W491" i="16"/>
  <c r="W1029" i="16"/>
  <c r="W994" i="16"/>
  <c r="W761" i="16"/>
  <c r="K4" i="16"/>
  <c r="K3" i="16"/>
  <c r="G3" i="16"/>
  <c r="G4" i="16"/>
  <c r="M3" i="16"/>
  <c r="M30" i="16"/>
  <c r="I30" i="16"/>
  <c r="I31" i="16" l="1"/>
  <c r="J164" i="16"/>
  <c r="F84" i="16"/>
  <c r="F99" i="16"/>
  <c r="F126" i="16"/>
  <c r="F149" i="16"/>
  <c r="W30" i="16"/>
  <c r="F64" i="16"/>
  <c r="F203" i="16"/>
  <c r="F188" i="16"/>
  <c r="R73" i="15"/>
  <c r="R74" i="15" s="1"/>
  <c r="R80" i="15" s="1"/>
  <c r="R84" i="15" l="1"/>
  <c r="R91" i="15" s="1"/>
  <c r="R82" i="15"/>
  <c r="Q84" i="15" s="1"/>
  <c r="Q164" i="16"/>
  <c r="Q101" i="1"/>
  <c r="Q100" i="1"/>
  <c r="Q99" i="1"/>
  <c r="Q98" i="1"/>
  <c r="Q97" i="1"/>
  <c r="Q96" i="1"/>
  <c r="Q95" i="1"/>
  <c r="Q94" i="1"/>
  <c r="Q93" i="1"/>
  <c r="Q92" i="1"/>
  <c r="E107" i="1"/>
  <c r="E108" i="1" s="1"/>
  <c r="E109" i="1" s="1"/>
  <c r="E110" i="1" s="1"/>
  <c r="E111" i="1" s="1"/>
  <c r="E112" i="1" s="1"/>
  <c r="E113" i="1" s="1"/>
  <c r="E114" i="1" s="1"/>
  <c r="E115" i="1" s="1"/>
  <c r="R101" i="1"/>
  <c r="R100" i="1"/>
  <c r="R99" i="1"/>
  <c r="R98" i="1"/>
  <c r="R97" i="1"/>
  <c r="R96" i="1"/>
  <c r="R95" i="1"/>
  <c r="R94" i="1"/>
  <c r="R93" i="1"/>
  <c r="E93" i="1"/>
  <c r="E94" i="1" s="1"/>
  <c r="E95" i="1" s="1"/>
  <c r="E96" i="1" s="1"/>
  <c r="E97" i="1" s="1"/>
  <c r="E98" i="1" s="1"/>
  <c r="E99" i="1" s="1"/>
  <c r="E100" i="1" s="1"/>
  <c r="E101" i="1" s="1"/>
  <c r="E125" i="1"/>
  <c r="P42" i="1"/>
  <c r="Q42" i="1" s="1"/>
  <c r="P41" i="1"/>
  <c r="P40" i="1"/>
  <c r="Q40" i="1" s="1"/>
  <c r="P39" i="1"/>
  <c r="P38" i="1"/>
  <c r="S26" i="1"/>
  <c r="S25" i="1"/>
  <c r="S24" i="1"/>
  <c r="S23" i="1"/>
  <c r="S22" i="1"/>
  <c r="S21" i="1"/>
  <c r="S20" i="1"/>
  <c r="S19" i="1"/>
  <c r="S18" i="1"/>
  <c r="S17" i="1"/>
  <c r="G44" i="18"/>
  <c r="R36" i="1" l="1"/>
  <c r="L36" i="1"/>
  <c r="R18" i="1"/>
  <c r="R20" i="1"/>
  <c r="R22" i="1"/>
  <c r="R24" i="1"/>
  <c r="R26" i="1"/>
  <c r="Q17" i="1"/>
  <c r="R19" i="1"/>
  <c r="R21" i="1"/>
  <c r="R23" i="1"/>
  <c r="R25" i="1"/>
  <c r="P37" i="1"/>
  <c r="P36" i="1"/>
  <c r="Q38" i="1" s="1"/>
  <c r="Q18" i="1"/>
  <c r="Q22" i="1"/>
  <c r="Q26" i="1"/>
  <c r="E126" i="1"/>
  <c r="Q23" i="1"/>
  <c r="Q19" i="1"/>
  <c r="Q24" i="1"/>
  <c r="Q20" i="1"/>
  <c r="Q21" i="1"/>
  <c r="Q25" i="1"/>
  <c r="R17" i="1"/>
  <c r="H126" i="1" l="1"/>
  <c r="H125" i="1"/>
  <c r="Q41" i="1"/>
  <c r="Q39" i="1"/>
  <c r="Q37" i="1"/>
  <c r="Q36" i="1"/>
  <c r="E127" i="1"/>
  <c r="H127" i="1" s="1"/>
  <c r="H124" i="1"/>
  <c r="B28" i="17"/>
  <c r="B27" i="17"/>
  <c r="B26" i="17"/>
  <c r="B25" i="17"/>
  <c r="B24" i="17"/>
  <c r="B23" i="17"/>
  <c r="B22" i="17"/>
  <c r="B21" i="17"/>
  <c r="B20" i="17"/>
  <c r="B19" i="17"/>
  <c r="B18" i="17"/>
  <c r="B17" i="17"/>
  <c r="B16" i="17"/>
  <c r="B15" i="17"/>
  <c r="B14" i="17"/>
  <c r="F124" i="1" l="1"/>
  <c r="F126" i="1"/>
  <c r="F127" i="1"/>
  <c r="F125" i="1"/>
  <c r="C3" i="17"/>
  <c r="G45" i="18" s="1"/>
  <c r="E128" i="1"/>
  <c r="H128" i="1" s="1"/>
  <c r="I513" i="13"/>
  <c r="Q535" i="13" s="1"/>
  <c r="I718" i="13"/>
  <c r="Q740" i="13" s="1"/>
  <c r="F128" i="1" l="1"/>
  <c r="I30" i="13"/>
  <c r="F158" i="13" s="1"/>
  <c r="P715" i="13"/>
  <c r="J641" i="13"/>
  <c r="F676" i="13"/>
  <c r="F588" i="13"/>
  <c r="W513" i="13"/>
  <c r="F538" i="13"/>
  <c r="F705" i="13"/>
  <c r="F604" i="13"/>
  <c r="S557" i="13"/>
  <c r="S563" i="13" s="1"/>
  <c r="S567" i="13" s="1"/>
  <c r="S571" i="13" s="1"/>
  <c r="F653" i="13"/>
  <c r="I535" i="13"/>
  <c r="F627" i="13"/>
  <c r="F578" i="13"/>
  <c r="F666" i="13"/>
  <c r="F561" i="13"/>
  <c r="J683" i="13"/>
  <c r="P920" i="13"/>
  <c r="F910" i="13"/>
  <c r="J846" i="13"/>
  <c r="F881" i="13"/>
  <c r="F793" i="13"/>
  <c r="W718" i="13"/>
  <c r="F743" i="13"/>
  <c r="F809" i="13"/>
  <c r="S762" i="13"/>
  <c r="S768" i="13" s="1"/>
  <c r="S772" i="13" s="1"/>
  <c r="S776" i="13" s="1"/>
  <c r="F858" i="13"/>
  <c r="I740" i="13"/>
  <c r="F832" i="13"/>
  <c r="F783" i="13"/>
  <c r="F871" i="13"/>
  <c r="F766" i="13"/>
  <c r="J888" i="13"/>
  <c r="I125" i="1"/>
  <c r="I308" i="13"/>
  <c r="Q330" i="13" s="1"/>
  <c r="M3" i="13"/>
  <c r="I127" i="1"/>
  <c r="K3" i="13"/>
  <c r="I126" i="1"/>
  <c r="F225" i="13"/>
  <c r="F291" i="13"/>
  <c r="G3" i="13"/>
  <c r="I3" i="13"/>
  <c r="E129" i="1"/>
  <c r="I124" i="1"/>
  <c r="I923" i="13"/>
  <c r="E130" i="1" l="1"/>
  <c r="H129" i="1"/>
  <c r="F129" i="1"/>
  <c r="I64" i="13"/>
  <c r="J263" i="13"/>
  <c r="F67" i="13"/>
  <c r="W30" i="13"/>
  <c r="F138" i="13"/>
  <c r="F189" i="13"/>
  <c r="F254" i="13"/>
  <c r="F124" i="13"/>
  <c r="F101" i="13"/>
  <c r="J209" i="13"/>
  <c r="F244" i="13"/>
  <c r="Q945" i="13"/>
  <c r="F1086" i="13"/>
  <c r="F1076" i="13"/>
  <c r="F1037" i="13"/>
  <c r="W923" i="13"/>
  <c r="P1125" i="13"/>
  <c r="F1014" i="13"/>
  <c r="F988" i="13"/>
  <c r="F1063" i="13"/>
  <c r="S967" i="13"/>
  <c r="S973" i="13" s="1"/>
  <c r="S977" i="13" s="1"/>
  <c r="S981" i="13" s="1"/>
  <c r="J1051" i="13"/>
  <c r="F948" i="13"/>
  <c r="J1093" i="13"/>
  <c r="F1115" i="13"/>
  <c r="F971" i="13"/>
  <c r="I945" i="13"/>
  <c r="F998" i="13"/>
  <c r="S97" i="13"/>
  <c r="S103" i="13" s="1"/>
  <c r="S107" i="13" s="1"/>
  <c r="S114" i="13" s="1"/>
  <c r="Q64" i="13"/>
  <c r="F500" i="13"/>
  <c r="F333" i="13"/>
  <c r="J478" i="13"/>
  <c r="F461" i="13"/>
  <c r="S352" i="13"/>
  <c r="S358" i="13" s="1"/>
  <c r="S362" i="13" s="1"/>
  <c r="S366" i="13" s="1"/>
  <c r="F356" i="13"/>
  <c r="W308" i="13"/>
  <c r="F471" i="13"/>
  <c r="F448" i="13"/>
  <c r="F373" i="13"/>
  <c r="F422" i="13"/>
  <c r="I330" i="13"/>
  <c r="F383" i="13"/>
  <c r="F399" i="13"/>
  <c r="J436" i="13"/>
  <c r="G4" i="13"/>
  <c r="I128" i="1"/>
  <c r="W107" i="13"/>
  <c r="W114" i="13" s="1"/>
  <c r="I1128" i="13"/>
  <c r="Q1150" i="13" s="1"/>
  <c r="E131" i="1"/>
  <c r="H131" i="1" l="1"/>
  <c r="F131" i="1"/>
  <c r="H130" i="1"/>
  <c r="I1333" i="13" s="1"/>
  <c r="Q1355" i="13" s="1"/>
  <c r="F130" i="1"/>
  <c r="P1330" i="13"/>
  <c r="F1153" i="13"/>
  <c r="F1203" i="13"/>
  <c r="F1281" i="13"/>
  <c r="F1242" i="13"/>
  <c r="F1291" i="13"/>
  <c r="J1298" i="13"/>
  <c r="F1320" i="13"/>
  <c r="F1268" i="13"/>
  <c r="S1172" i="13"/>
  <c r="S1178" i="13" s="1"/>
  <c r="S1182" i="13" s="1"/>
  <c r="S1186" i="13" s="1"/>
  <c r="F1219" i="13"/>
  <c r="F1193" i="13"/>
  <c r="I1150" i="13"/>
  <c r="J1256" i="13"/>
  <c r="F1176" i="13"/>
  <c r="W1128" i="13"/>
  <c r="W1333" i="13"/>
  <c r="I129" i="1"/>
  <c r="I4" i="13"/>
  <c r="E132" i="1"/>
  <c r="I1538" i="13"/>
  <c r="Q1560" i="13" s="1"/>
  <c r="F1447" i="13" l="1"/>
  <c r="F1525" i="13"/>
  <c r="F1424" i="13"/>
  <c r="F1408" i="13"/>
  <c r="F1381" i="13"/>
  <c r="F1486" i="13"/>
  <c r="F1473" i="13"/>
  <c r="F1358" i="13"/>
  <c r="F1398" i="13"/>
  <c r="J1461" i="13"/>
  <c r="S1377" i="13"/>
  <c r="S1383" i="13" s="1"/>
  <c r="S1387" i="13" s="1"/>
  <c r="S1391" i="13" s="1"/>
  <c r="K4" i="13"/>
  <c r="I130" i="1"/>
  <c r="F1496" i="13"/>
  <c r="I1355" i="13"/>
  <c r="J1503" i="13"/>
  <c r="P1535" i="13"/>
  <c r="H132" i="1"/>
  <c r="F132" i="1"/>
  <c r="P1740" i="13"/>
  <c r="S1582" i="13"/>
  <c r="S1588" i="13" s="1"/>
  <c r="S1592" i="13" s="1"/>
  <c r="S1596" i="13" s="1"/>
  <c r="F1691" i="13"/>
  <c r="I1560" i="13"/>
  <c r="F1652" i="13"/>
  <c r="F1563" i="13"/>
  <c r="F1613" i="13"/>
  <c r="F1678" i="13"/>
  <c r="F1629" i="13"/>
  <c r="J1666" i="13"/>
  <c r="F1701" i="13"/>
  <c r="F1586" i="13"/>
  <c r="J1708" i="13"/>
  <c r="F1730" i="13"/>
  <c r="F1603" i="13"/>
  <c r="W1538" i="13"/>
  <c r="I131" i="1"/>
  <c r="M4" i="13"/>
  <c r="E133" i="1"/>
  <c r="I1743" i="13"/>
  <c r="Q1765" i="13" s="1"/>
  <c r="H133" i="1" l="1"/>
  <c r="F133" i="1"/>
  <c r="P1945" i="13"/>
  <c r="F1935" i="13"/>
  <c r="F1808" i="13"/>
  <c r="F1906" i="13"/>
  <c r="F1834" i="13"/>
  <c r="J1913" i="13"/>
  <c r="F1896" i="13"/>
  <c r="J1871" i="13"/>
  <c r="F1768" i="13"/>
  <c r="I1765" i="13"/>
  <c r="F1857" i="13"/>
  <c r="F1883" i="13"/>
  <c r="F1791" i="13"/>
  <c r="S1787" i="13"/>
  <c r="S1793" i="13" s="1"/>
  <c r="S1797" i="13" s="1"/>
  <c r="S1801" i="13" s="1"/>
  <c r="F1818" i="13"/>
  <c r="W1743" i="13"/>
  <c r="I132" i="1"/>
  <c r="G5" i="13"/>
  <c r="E134" i="1"/>
  <c r="I1948" i="13"/>
  <c r="Q1970" i="13" s="1"/>
  <c r="H134" i="1" l="1"/>
  <c r="F134" i="1"/>
  <c r="P2150" i="13"/>
  <c r="F2088" i="13"/>
  <c r="F2140" i="13"/>
  <c r="F2023" i="13"/>
  <c r="F2013" i="13"/>
  <c r="I1970" i="13"/>
  <c r="J2118" i="13"/>
  <c r="S1992" i="13"/>
  <c r="S1998" i="13" s="1"/>
  <c r="S2002" i="13" s="1"/>
  <c r="S2006" i="13" s="1"/>
  <c r="F2101" i="13"/>
  <c r="J2076" i="13"/>
  <c r="F2039" i="13"/>
  <c r="F2111" i="13"/>
  <c r="F2062" i="13"/>
  <c r="F1973" i="13"/>
  <c r="F1996" i="13"/>
  <c r="W1948" i="13"/>
  <c r="I133" i="1"/>
  <c r="I5" i="13"/>
  <c r="E135" i="1"/>
  <c r="I134" i="1"/>
  <c r="H135" i="1" l="1"/>
  <c r="I135" i="1" s="1"/>
  <c r="F135" i="1"/>
  <c r="E136" i="1"/>
  <c r="H136" i="1" l="1"/>
  <c r="I136" i="1" s="1"/>
  <c r="F136" i="1"/>
  <c r="E137" i="1"/>
  <c r="H137" i="1" l="1"/>
  <c r="F137" i="1"/>
  <c r="P510" i="13"/>
  <c r="E138" i="1"/>
  <c r="I137" i="1"/>
  <c r="H138" i="1" l="1"/>
  <c r="I138" i="1" s="1"/>
  <c r="F138" i="1"/>
  <c r="P305" i="13"/>
  <c r="R2" i="13" s="1"/>
  <c r="E139" i="1"/>
  <c r="E140" i="1" l="1"/>
  <c r="H139" i="1"/>
  <c r="I139" i="1" s="1"/>
  <c r="F139" i="1"/>
  <c r="E141" i="1" l="1"/>
  <c r="H140" i="1"/>
  <c r="I140" i="1" s="1"/>
  <c r="F140" i="1"/>
  <c r="L208" i="21"/>
  <c r="L344" i="21"/>
  <c r="L312" i="21"/>
  <c r="L121" i="21"/>
  <c r="L30" i="21"/>
  <c r="L249" i="21"/>
  <c r="E265" i="21" s="1"/>
  <c r="L150" i="21"/>
  <c r="L282" i="21"/>
  <c r="E295" i="21" s="1"/>
  <c r="L179" i="21"/>
  <c r="E142" i="1" l="1"/>
  <c r="H141" i="1"/>
  <c r="I141" i="1" s="1"/>
  <c r="F141" i="1"/>
  <c r="S282" i="21"/>
  <c r="S249" i="21"/>
  <c r="S312" i="21"/>
  <c r="E327" i="21"/>
  <c r="S30" i="21"/>
  <c r="E104" i="21"/>
  <c r="S208" i="21"/>
  <c r="E232" i="21"/>
  <c r="S344" i="21"/>
  <c r="E356" i="21"/>
  <c r="S179" i="21"/>
  <c r="E191" i="21"/>
  <c r="S150" i="21"/>
  <c r="E162" i="21"/>
  <c r="S121" i="21"/>
  <c r="E133" i="21"/>
  <c r="E306" i="21"/>
  <c r="E284" i="21"/>
  <c r="E115" i="21"/>
  <c r="E32" i="21"/>
  <c r="E367" i="21"/>
  <c r="E346" i="21"/>
  <c r="E181" i="21"/>
  <c r="E202" i="21"/>
  <c r="E144" i="21"/>
  <c r="E123" i="21"/>
  <c r="E338" i="21"/>
  <c r="E314" i="21"/>
  <c r="E276" i="21"/>
  <c r="E251" i="21"/>
  <c r="E173" i="21"/>
  <c r="E152" i="21"/>
  <c r="E210" i="21"/>
  <c r="E243" i="21"/>
  <c r="E143" i="1" l="1"/>
  <c r="H142" i="1"/>
  <c r="I142" i="1" s="1"/>
  <c r="F142" i="1"/>
  <c r="I994" i="16"/>
  <c r="R41" i="1"/>
  <c r="I4" i="16"/>
  <c r="I3" i="16"/>
  <c r="L38" i="1"/>
  <c r="R39" i="1"/>
  <c r="R40" i="1"/>
  <c r="R38" i="1"/>
  <c r="L42" i="1"/>
  <c r="L40" i="1"/>
  <c r="L39" i="1"/>
  <c r="R42" i="1"/>
  <c r="L37" i="1"/>
  <c r="H143" i="1" l="1"/>
  <c r="I143" i="1" s="1"/>
  <c r="F143" i="1"/>
  <c r="K124" i="1" s="1"/>
  <c r="L41" i="1"/>
  <c r="R37"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Fallmann Hubert</author>
    <author>Heller</author>
  </authors>
  <commentList>
    <comment ref="Q64" authorId="0" shapeId="0" xr:uid="{00000000-0006-0000-0700-000001000000}">
      <text>
        <r>
          <rPr>
            <sz val="9"/>
            <color indexed="81"/>
            <rFont val="Tahoma"/>
            <family val="2"/>
          </rPr>
          <t>special reporting, exception = BM 47 (VCM)</t>
        </r>
      </text>
    </comment>
    <comment ref="Q330" authorId="0" shapeId="0" xr:uid="{00000000-0006-0000-0700-000002000000}">
      <text>
        <r>
          <rPr>
            <sz val="9"/>
            <color indexed="81"/>
            <rFont val="Tahoma"/>
            <family val="2"/>
          </rPr>
          <t>special reporting, exception = BM 47 (VCM)</t>
        </r>
      </text>
    </comment>
    <comment ref="Q535" authorId="0" shapeId="0" xr:uid="{00000000-0006-0000-0700-000003000000}">
      <text>
        <r>
          <rPr>
            <sz val="9"/>
            <color indexed="81"/>
            <rFont val="Tahoma"/>
            <family val="2"/>
          </rPr>
          <t>special reporting, exception = BM 47 (VCM)</t>
        </r>
      </text>
    </comment>
    <comment ref="Q740" authorId="0" shapeId="0" xr:uid="{00000000-0006-0000-0700-000004000000}">
      <text>
        <r>
          <rPr>
            <sz val="9"/>
            <color indexed="81"/>
            <rFont val="Tahoma"/>
            <family val="2"/>
          </rPr>
          <t>special reporting, exception = BM 47 (VCM)</t>
        </r>
      </text>
    </comment>
    <comment ref="Q945" authorId="0" shapeId="0" xr:uid="{00000000-0006-0000-0700-000005000000}">
      <text>
        <r>
          <rPr>
            <sz val="9"/>
            <color indexed="81"/>
            <rFont val="Tahoma"/>
            <family val="2"/>
          </rPr>
          <t>special reporting, exception = BM 47 (VCM)</t>
        </r>
      </text>
    </comment>
    <comment ref="Q1150" authorId="0" shapeId="0" xr:uid="{00000000-0006-0000-0700-000006000000}">
      <text>
        <r>
          <rPr>
            <sz val="9"/>
            <color indexed="81"/>
            <rFont val="Tahoma"/>
            <family val="2"/>
          </rPr>
          <t>special reporting, exception = BM 47 (VCM)</t>
        </r>
      </text>
    </comment>
    <comment ref="Q1355" authorId="0" shapeId="0" xr:uid="{00000000-0006-0000-0700-000007000000}">
      <text>
        <r>
          <rPr>
            <sz val="9"/>
            <color indexed="81"/>
            <rFont val="Tahoma"/>
            <family val="2"/>
          </rPr>
          <t>special reporting, exception = BM 47 (VCM)</t>
        </r>
      </text>
    </comment>
    <comment ref="Q1560" authorId="0" shapeId="0" xr:uid="{00000000-0006-0000-0700-000008000000}">
      <text>
        <r>
          <rPr>
            <sz val="9"/>
            <color indexed="81"/>
            <rFont val="Tahoma"/>
            <family val="2"/>
          </rPr>
          <t>special reporting, exception = BM 47 (VCM)</t>
        </r>
      </text>
    </comment>
    <comment ref="Q1765" authorId="0" shapeId="0" xr:uid="{00000000-0006-0000-0700-000009000000}">
      <text>
        <r>
          <rPr>
            <sz val="9"/>
            <color indexed="81"/>
            <rFont val="Tahoma"/>
            <family val="2"/>
          </rPr>
          <t>special reporting, exception = BM 47 (VCM)</t>
        </r>
      </text>
    </comment>
    <comment ref="Q1970" authorId="0" shapeId="0" xr:uid="{00000000-0006-0000-0700-00000A000000}">
      <text>
        <r>
          <rPr>
            <sz val="9"/>
            <color indexed="81"/>
            <rFont val="Tahoma"/>
            <family val="2"/>
          </rPr>
          <t>special reporting, exception = BM 47 (VCM)</t>
        </r>
      </text>
    </comment>
    <comment ref="D2157" authorId="1" shapeId="0" xr:uid="{00000000-0006-0000-0700-00000B000000}">
      <text>
        <r>
          <rPr>
            <sz val="9"/>
            <color indexed="81"/>
            <rFont val="Tahoma"/>
            <family val="2"/>
          </rPr>
          <t>INDEX($W:$W;VERGLEICH(MAX(INDIREKT(ADRESSE(1;3)&amp;":"&amp;ADRESSE(ZEILE(D34);3)));$C:$C;0))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Heller</author>
  </authors>
  <commentList>
    <comment ref="D1102" authorId="0" shapeId="0" xr:uid="{00000000-0006-0000-0800-000001000000}">
      <text>
        <r>
          <rPr>
            <sz val="9"/>
            <color indexed="81"/>
            <rFont val="Tahoma"/>
            <family val="2"/>
          </rPr>
          <t>INDEX($W:$W;VERGLEICH(MAX(INDIREKT(ADRESSE(1;3)&amp;":"&amp;ADRESSE(ZEILE(D12);3)));$C:$C;0))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Fallmann Hubert</author>
  </authors>
  <commentList>
    <comment ref="B50" authorId="0" shapeId="0" xr:uid="{00000000-0006-0000-0C00-000001000000}">
      <text>
        <r>
          <rPr>
            <b/>
            <sz val="9"/>
            <color indexed="81"/>
            <rFont val="Segoe UI"/>
            <family val="2"/>
          </rPr>
          <t xml:space="preserve">truncated to 250 characters
</t>
        </r>
      </text>
    </comment>
    <comment ref="I50" authorId="0" shapeId="0" xr:uid="{00000000-0006-0000-0C00-000002000000}">
      <text>
        <r>
          <rPr>
            <b/>
            <sz val="9"/>
            <color indexed="81"/>
            <rFont val="Segoe UI"/>
            <family val="2"/>
          </rPr>
          <t>In Column B it has to be truncated to below 255 characters</t>
        </r>
      </text>
    </comment>
    <comment ref="A122" authorId="0" shapeId="0" xr:uid="{00000000-0006-0000-0C00-000003000000}">
      <text>
        <r>
          <rPr>
            <b/>
            <sz val="9"/>
            <color indexed="81"/>
            <rFont val="Segoe UI"/>
            <family val="2"/>
          </rPr>
          <t xml:space="preserve">truncated to 250 characters
</t>
        </r>
      </text>
    </comment>
    <comment ref="O122" authorId="0" shapeId="0" xr:uid="{00000000-0006-0000-0C00-000004000000}">
      <text>
        <r>
          <rPr>
            <b/>
            <sz val="9"/>
            <color indexed="81"/>
            <rFont val="Segoe UI"/>
            <family val="2"/>
          </rPr>
          <t>In Column A it has to be truncated to below 255 characters</t>
        </r>
      </text>
    </comment>
  </commentList>
</comments>
</file>

<file path=xl/sharedStrings.xml><?xml version="1.0" encoding="utf-8"?>
<sst xmlns="http://schemas.openxmlformats.org/spreadsheetml/2006/main" count="4895" uniqueCount="2847">
  <si>
    <t>Name</t>
  </si>
  <si>
    <t>Constant</t>
  </si>
  <si>
    <t>Further constants</t>
  </si>
  <si>
    <t>Activity (Annex I ETS Directive)</t>
  </si>
  <si>
    <t>No. of Activity</t>
  </si>
  <si>
    <t>No. of BM</t>
  </si>
  <si>
    <t>alternative BM No.</t>
  </si>
  <si>
    <t>Product benchmark</t>
  </si>
  <si>
    <t>Unit</t>
  </si>
  <si>
    <t>Carbon leakage?</t>
  </si>
  <si>
    <t>Benchmark value (EUA/t)</t>
  </si>
  <si>
    <t>Exchangeability electricity</t>
  </si>
  <si>
    <t>Message regarding special reporting</t>
  </si>
  <si>
    <t>Jump indicator</t>
  </si>
  <si>
    <t xml:space="preserve">Refining of mineral oil </t>
  </si>
  <si>
    <t>Refinery products</t>
  </si>
  <si>
    <t>CWT</t>
  </si>
  <si>
    <t>Please use CWT tool in sheet "SpecialBM" for calculating historical activity levels.</t>
  </si>
  <si>
    <t>#JUMP_H_I</t>
  </si>
  <si>
    <t xml:space="preserve">Production of coke </t>
  </si>
  <si>
    <t>Coke</t>
  </si>
  <si>
    <t>tonnes</t>
  </si>
  <si>
    <t xml:space="preserve">Metal ore (including sulphide ore) roasting or sintering, including pelletisation </t>
  </si>
  <si>
    <t>Sintered ore</t>
  </si>
  <si>
    <t xml:space="preserve">Production of pig iron or steel (primary or secondary fusion) including continuous casting, with a capacity exceeding 2,5 tonnes per hour </t>
  </si>
  <si>
    <t>Hot metal</t>
  </si>
  <si>
    <t>EAF carbon steel</t>
  </si>
  <si>
    <t>EAF high alloy steel</t>
  </si>
  <si>
    <t>Iron casting</t>
  </si>
  <si>
    <t xml:space="preserve">Production of primary aluminium </t>
  </si>
  <si>
    <t>Pre-bake anode</t>
  </si>
  <si>
    <t>[Primary] Aluminium</t>
  </si>
  <si>
    <t xml:space="preserve">Production of cement clinker in rotary kilns with a production capacity exceeding 500 tonnes per day or in other furnaces with a production capacity exceeding 50 tonnes per day </t>
  </si>
  <si>
    <t>Grey cement clinker</t>
  </si>
  <si>
    <t>White cement clinker</t>
  </si>
  <si>
    <t xml:space="preserve">Production of lime or calcination of dolomite or magnesite in rotary kilns or in other furnaces with a production capacity exceeding 50 tonnes per day </t>
  </si>
  <si>
    <t>Lime</t>
  </si>
  <si>
    <t>Please use lime tool in sheet "SpecialBM" for calculating historical activity levels.</t>
  </si>
  <si>
    <t>#JUMP_H_II</t>
  </si>
  <si>
    <t>Dolime</t>
  </si>
  <si>
    <t>Please use dolime tool in sheet "SpecialBM" for calculating historical activity levels.</t>
  </si>
  <si>
    <t>#JUMP_H_III</t>
  </si>
  <si>
    <t>Sintered dolime</t>
  </si>
  <si>
    <t xml:space="preserve">Manufacture of glass including glass fibre with a melting capacity exceeding 20 tonnes per day </t>
  </si>
  <si>
    <t>Float glass</t>
  </si>
  <si>
    <t>Bottles and jars of colourless glass</t>
  </si>
  <si>
    <t>Bottles and jars of coloured glass</t>
  </si>
  <si>
    <t>Continuous filament glass fibre products</t>
  </si>
  <si>
    <t xml:space="preserve">Manufacture of ceramic products by firing, in particular roofing tiles, bricks, refractory bricks, tiles, stoneware or porcelain, with a production capacity exceeding 75 tonnes per day </t>
  </si>
  <si>
    <t>Facing bricks</t>
  </si>
  <si>
    <t>Pavers</t>
  </si>
  <si>
    <t>Roof tiles</t>
  </si>
  <si>
    <t>Spray dried powder</t>
  </si>
  <si>
    <t xml:space="preserve">Manufacture of mineral wool insulation material using glass, rock or slag with a melting capacity exceeding 20 tonnes per day </t>
  </si>
  <si>
    <t>Mineral wool</t>
  </si>
  <si>
    <t xml:space="preserve">Drying or calcination of gypsum or production of plaster boards and other gypsum products, where combustion units with a total rated thermal input exceeding 20 MW are operated </t>
  </si>
  <si>
    <t>Plaster</t>
  </si>
  <si>
    <t>Dried secondary gypsum</t>
  </si>
  <si>
    <t>Plasterboard</t>
  </si>
  <si>
    <t xml:space="preserve">Production of pulp from timber or other fibrous materials </t>
  </si>
  <si>
    <t>Short fibre kraft pulp</t>
  </si>
  <si>
    <t>Adt</t>
  </si>
  <si>
    <t>Note that for integrated pulp &amp; paper production special allocation rules apply (Article 10(7) of the CIMs).</t>
  </si>
  <si>
    <t>Long fibre kraft pulp</t>
  </si>
  <si>
    <t>Sulphite pulp, thermo-mechanical and mechanical pulp</t>
  </si>
  <si>
    <t>Recovered paper pulp</t>
  </si>
  <si>
    <t xml:space="preserve">Production of paper or cardboard with a production capacity exceeding 20 tonnes per day </t>
  </si>
  <si>
    <t>Newsprint</t>
  </si>
  <si>
    <t>Uncoated fine paper</t>
  </si>
  <si>
    <t>Coated fine paper</t>
  </si>
  <si>
    <t>Tissue</t>
  </si>
  <si>
    <t>Testliner and fluting</t>
  </si>
  <si>
    <t>Uncoated carton board</t>
  </si>
  <si>
    <t>Coated carton board</t>
  </si>
  <si>
    <t xml:space="preserve">Production of carbon black involving the carbonisation of organic substances such as oils, tars, cracker and distillation residues, where combustion units with a total rated thermal input exceeding 20 MW are operated </t>
  </si>
  <si>
    <t>Carbon black</t>
  </si>
  <si>
    <t xml:space="preserve">Production of nitric acid </t>
  </si>
  <si>
    <t>Nitric acid</t>
  </si>
  <si>
    <t>Measurable heat delivered to other sub-installations is to be treated like heat from non-ETS sources.</t>
  </si>
  <si>
    <t xml:space="preserve">Production of adipic acid </t>
  </si>
  <si>
    <t>Adipic acid</t>
  </si>
  <si>
    <t xml:space="preserve">Production of ammonia </t>
  </si>
  <si>
    <t>Ammonia</t>
  </si>
  <si>
    <t xml:space="preserve">Production of bulk organic chemicals by cracking, reforming, partial or full oxidation or by similar processes, with a production capacity exceeding 100 tonnes per day </t>
  </si>
  <si>
    <t>Steam cracking</t>
  </si>
  <si>
    <t>Please use steam cracking tool in sheet "SpecialBM" for calculating historical activity levels and preliminary allocation.</t>
  </si>
  <si>
    <t>#JUMP_H_IV</t>
  </si>
  <si>
    <t>Aromatics</t>
  </si>
  <si>
    <t>#JUMP_H_V</t>
  </si>
  <si>
    <t>Styrene</t>
  </si>
  <si>
    <t>Phenol/ acetone</t>
  </si>
  <si>
    <t>Ethylene oxide/ ethylene glycols</t>
  </si>
  <si>
    <t>Please use ethylene oxide / glycols tool in sheet "SpecialBM" for calculating historical activity levels.</t>
  </si>
  <si>
    <t>#JUMP_H_VIII</t>
  </si>
  <si>
    <t>Vinyl chloride monomer</t>
  </si>
  <si>
    <t>Please use VCM tool in sheet "SpecialBM" for calculating preliminary allocation.</t>
  </si>
  <si>
    <t>#JUMP_H_IX</t>
  </si>
  <si>
    <t>S-PVC</t>
  </si>
  <si>
    <t>E-PVC</t>
  </si>
  <si>
    <t xml:space="preserve">Production of hydrogen (H2) and synthesis gas by reforming or partial oxidation with a production capacity exceeding 25 tonnes per day </t>
  </si>
  <si>
    <t>Hydrogen</t>
  </si>
  <si>
    <t>Please use hydrogen tool in sheet "SpecialBM" for calculating historical activity levels.</t>
  </si>
  <si>
    <t>#JUMP_H_VI</t>
  </si>
  <si>
    <t>Synthesis gas</t>
  </si>
  <si>
    <t>Please use syngas tool in sheet "SpecialBM" for calculating historical activity levels.</t>
  </si>
  <si>
    <t>#JUMP_H_VII</t>
  </si>
  <si>
    <t xml:space="preserve">Production of soda ash (Na2CO3) and sodium bicarbonate (NaHCO3) </t>
  </si>
  <si>
    <t>Soda ash</t>
  </si>
  <si>
    <t>Benchmark List</t>
  </si>
  <si>
    <t>A.</t>
  </si>
  <si>
    <t>I</t>
  </si>
  <si>
    <t>Identification of the Installation</t>
  </si>
  <si>
    <t>(a)</t>
  </si>
  <si>
    <t>(b)</t>
  </si>
  <si>
    <t>(c)</t>
  </si>
  <si>
    <t>(d)</t>
  </si>
  <si>
    <t>(e)</t>
  </si>
  <si>
    <t>(f)</t>
  </si>
  <si>
    <t>i.</t>
  </si>
  <si>
    <t>ii.</t>
  </si>
  <si>
    <t>iii.</t>
  </si>
  <si>
    <t>iv.</t>
  </si>
  <si>
    <t>v.</t>
  </si>
  <si>
    <t>vi.</t>
  </si>
  <si>
    <t>City:</t>
  </si>
  <si>
    <t>Country:</t>
  </si>
  <si>
    <t>EUconst_MSlist</t>
  </si>
  <si>
    <t>Austria</t>
  </si>
  <si>
    <t>Belgium</t>
  </si>
  <si>
    <t>Bulgaria</t>
  </si>
  <si>
    <t>Cyprus</t>
  </si>
  <si>
    <t>Czech Republic</t>
  </si>
  <si>
    <t>Denmark</t>
  </si>
  <si>
    <t>Estonia</t>
  </si>
  <si>
    <t>Finland</t>
  </si>
  <si>
    <t>France</t>
  </si>
  <si>
    <t>Germany</t>
  </si>
  <si>
    <t>Greece</t>
  </si>
  <si>
    <t>Hungary</t>
  </si>
  <si>
    <t>Iceland</t>
  </si>
  <si>
    <t>Ireland</t>
  </si>
  <si>
    <t>Italy</t>
  </si>
  <si>
    <t>Latvia</t>
  </si>
  <si>
    <t>Liechtenstein</t>
  </si>
  <si>
    <t>Lithuania</t>
  </si>
  <si>
    <t>Luxembourg</t>
  </si>
  <si>
    <t>Malta</t>
  </si>
  <si>
    <t>Netherlands</t>
  </si>
  <si>
    <t>Norway</t>
  </si>
  <si>
    <t>Poland</t>
  </si>
  <si>
    <t>Portugal</t>
  </si>
  <si>
    <t>Romania</t>
  </si>
  <si>
    <t>Slovakia</t>
  </si>
  <si>
    <t>Slovenia</t>
  </si>
  <si>
    <t>Spain</t>
  </si>
  <si>
    <t>Sweden</t>
  </si>
  <si>
    <t>United Kingdom</t>
  </si>
  <si>
    <t>EUconst_MSlistISOcodes</t>
  </si>
  <si>
    <t>AT</t>
  </si>
  <si>
    <t>BE</t>
  </si>
  <si>
    <t>BG</t>
  </si>
  <si>
    <t>CY</t>
  </si>
  <si>
    <t>CZ</t>
  </si>
  <si>
    <t>DK</t>
  </si>
  <si>
    <t>EE</t>
  </si>
  <si>
    <t>FI</t>
  </si>
  <si>
    <t>FR</t>
  </si>
  <si>
    <t>DE</t>
  </si>
  <si>
    <t>EL</t>
  </si>
  <si>
    <t>HU</t>
  </si>
  <si>
    <t>IS</t>
  </si>
  <si>
    <t>IE</t>
  </si>
  <si>
    <t>IT</t>
  </si>
  <si>
    <t>LV</t>
  </si>
  <si>
    <t>LI</t>
  </si>
  <si>
    <t>LT</t>
  </si>
  <si>
    <t>LU</t>
  </si>
  <si>
    <t>MT</t>
  </si>
  <si>
    <t>NL</t>
  </si>
  <si>
    <t>NO</t>
  </si>
  <si>
    <t>PL</t>
  </si>
  <si>
    <t>PT</t>
  </si>
  <si>
    <t>RO</t>
  </si>
  <si>
    <t>SK</t>
  </si>
  <si>
    <t>SI</t>
  </si>
  <si>
    <t>ES</t>
  </si>
  <si>
    <t>SE</t>
  </si>
  <si>
    <t>UK</t>
  </si>
  <si>
    <t>Activity list</t>
  </si>
  <si>
    <t>Combustion of fuels in installations with a total rated thermal input exceeding 20 MW (except in installations for the incineration of hazardous or municipal waste)</t>
  </si>
  <si>
    <t>Production of secondary aluminium where combustion units with a total rated thermal input exceeding 20 MW are operated</t>
  </si>
  <si>
    <t>Production or processing of non-ferrous metals, including production of alloys, refining, foundry casting, etc., where combustion units with a total rated thermal input (including fuels used as reducing agents) exceeding 20 MW are operated</t>
  </si>
  <si>
    <t>Production of glyoxal and glyoxylic acid</t>
  </si>
  <si>
    <t>Capture of greenhouse gases from installations covered by this Directive for the purpose of transport and geological storage in a storage site permitted under Directive 2009/31/EC</t>
  </si>
  <si>
    <t>Transport of greenhouse gases by pipelines for geological storage in a storage site permitted under Directive 2009/31/EC</t>
  </si>
  <si>
    <t>Geological storage of greenhouse gases in a storage site permitted under Directive 2009/31/EC</t>
  </si>
  <si>
    <t>Euconst_TrueFalse</t>
  </si>
  <si>
    <t>List of sub-installations</t>
  </si>
  <si>
    <t>Product benchmark sub-installations</t>
  </si>
  <si>
    <t>Please note that the correct entries here are essential for all subsequent inputs dealing with sub-installations.</t>
  </si>
  <si>
    <t>No.</t>
  </si>
  <si>
    <t>Product type</t>
  </si>
  <si>
    <t>N.A.</t>
  </si>
  <si>
    <t>Sub-installations with fall-back approaches</t>
  </si>
  <si>
    <t>Sub-installation type</t>
  </si>
  <si>
    <t>relevant?</t>
  </si>
  <si>
    <t>Heat benchmark sub-installation, CL</t>
  </si>
  <si>
    <t>Heat benchmark sub-installation, non-CL</t>
  </si>
  <si>
    <t>Fuel benchmark sub-installation, CL</t>
  </si>
  <si>
    <t>Fuel benchmark sub-installation, non-CL</t>
  </si>
  <si>
    <t>Process emissions sub-installation, CL</t>
  </si>
  <si>
    <t>Process emissions sub-installation, non-CL</t>
  </si>
  <si>
    <t>II</t>
  </si>
  <si>
    <t>Euconst_date</t>
  </si>
  <si>
    <t>BM number</t>
  </si>
  <si>
    <t>Sorting</t>
  </si>
  <si>
    <t># occurances</t>
  </si>
  <si>
    <t>Euconst_TrueFalseNA</t>
  </si>
  <si>
    <t>Euconst_NA</t>
  </si>
  <si>
    <t>EUconst_Fuel</t>
  </si>
  <si>
    <t>Fuel</t>
  </si>
  <si>
    <t>EUconst_BM</t>
  </si>
  <si>
    <t>Benchmark</t>
  </si>
  <si>
    <t>EUconst_TransfSource</t>
  </si>
  <si>
    <t>Transferred or stored emissions</t>
  </si>
  <si>
    <t>EUconst_BMSubinst</t>
  </si>
  <si>
    <t>Sub-installation with product benchmark</t>
  </si>
  <si>
    <t>EUconst_FBSubinst</t>
  </si>
  <si>
    <t>Fall-Back Sub-installation</t>
  </si>
  <si>
    <t>EUconst_Year</t>
  </si>
  <si>
    <t>year</t>
  </si>
  <si>
    <t>EUconst_Tons</t>
  </si>
  <si>
    <t>EUconst_TJ</t>
  </si>
  <si>
    <t>TJ</t>
  </si>
  <si>
    <t>EUconst_GJ</t>
  </si>
  <si>
    <t>GJ</t>
  </si>
  <si>
    <t>EUconst_tCO2e</t>
  </si>
  <si>
    <t>t CO2e</t>
  </si>
  <si>
    <t>EUconst_tCO2</t>
  </si>
  <si>
    <t>t CO2</t>
  </si>
  <si>
    <t>EUconst_tN2O</t>
  </si>
  <si>
    <t>t N2O</t>
  </si>
  <si>
    <t>EUconst_TJpa</t>
  </si>
  <si>
    <t>TJ / year</t>
  </si>
  <si>
    <t>EUconst_MWh</t>
  </si>
  <si>
    <t>MWh</t>
  </si>
  <si>
    <t>EUconst_MWhpa</t>
  </si>
  <si>
    <t>MWh / year</t>
  </si>
  <si>
    <t>EUconst_t</t>
  </si>
  <si>
    <t>t</t>
  </si>
  <si>
    <t>EUconst_tpa</t>
  </si>
  <si>
    <t>t / year</t>
  </si>
  <si>
    <t>Fall-back Sub-Installation List</t>
  </si>
  <si>
    <t>Sub-inst</t>
  </si>
  <si>
    <t>District Heating sub-installation, non-CL</t>
  </si>
  <si>
    <t>N2O</t>
  </si>
  <si>
    <t>CO2</t>
  </si>
  <si>
    <t>Euconst_GHGemitted</t>
  </si>
  <si>
    <t>Euconst_Capacityunit</t>
  </si>
  <si>
    <t>This information is needed by the competent authority for ensuring consistency of the data provided, and for avoiding double counting of allocation data.</t>
  </si>
  <si>
    <t>Only those cases are relevant, where either measurable heat, waste gases or CO2 for the purpose of CCS activities cross the boundaries of the installation.</t>
  </si>
  <si>
    <t>"Import" here means that something enters the boundaries of the installation to which this report refers, "export" means something leaving those boundaries.</t>
  </si>
  <si>
    <t>Material and/or energy flows between sub-installations are not relevant, with the exception of heat stemming from nitric acid production.</t>
  </si>
  <si>
    <t>-</t>
  </si>
  <si>
    <t>Special case: Nitric acid production:</t>
  </si>
  <si>
    <t>Please select this option for identifying that your installation uses heat from nitric acid production.</t>
  </si>
  <si>
    <t>Please list this fact even if the nitric acid production is part of your own installation, not only if your installation is connected to such installation.</t>
  </si>
  <si>
    <t>This information is relevant for the heat balance (sheet "E_EnergyFlows", section II)</t>
  </si>
  <si>
    <t>Type of connection options are:</t>
  </si>
  <si>
    <t>Measurable heat</t>
  </si>
  <si>
    <t>Waste gas</t>
  </si>
  <si>
    <t>Flow direction options are (perspective of the installation to which this report refers):</t>
  </si>
  <si>
    <t>Import (to this installation)</t>
  </si>
  <si>
    <t>Export (from this installation)</t>
  </si>
  <si>
    <t>Version no.</t>
  </si>
  <si>
    <t>Euconst_MMPstatus</t>
  </si>
  <si>
    <t>submitted to competent authority</t>
  </si>
  <si>
    <t>approved by competent authority</t>
  </si>
  <si>
    <t>returned with remarks</t>
  </si>
  <si>
    <t>tonnes per day</t>
  </si>
  <si>
    <t>MW (th)</t>
  </si>
  <si>
    <t>It is possible to refer to an attached document file (then please list exact file name here), if the description exceeds the space provided here.</t>
  </si>
  <si>
    <t>The points of measurement and metering devices</t>
  </si>
  <si>
    <t>Connections to other EU ETS installations or non-ETS entities</t>
  </si>
  <si>
    <t>Euconst_importexport</t>
  </si>
  <si>
    <t>Import</t>
  </si>
  <si>
    <t>Export</t>
  </si>
  <si>
    <t>Euconst_typeofconnect</t>
  </si>
  <si>
    <t>Waste gases</t>
  </si>
  <si>
    <t>Intermediate products</t>
  </si>
  <si>
    <t>CCU</t>
  </si>
  <si>
    <t>CCS</t>
  </si>
  <si>
    <t>Source stream type</t>
  </si>
  <si>
    <t>Combustion: Commercial standard fuels</t>
  </si>
  <si>
    <t>Combustion: Other gaseous and liquid fuels</t>
  </si>
  <si>
    <t>Combustion: Solid fuels</t>
  </si>
  <si>
    <t>Combustion: Flaring</t>
  </si>
  <si>
    <t>Combustion: Scrubbing: carbonate (Method A)</t>
  </si>
  <si>
    <t>Combustion: Scrubbing: gypsum (Method B)</t>
  </si>
  <si>
    <t>Refining of mineral oil: Catalytic cracker regeneration</t>
  </si>
  <si>
    <t>Refining of mineral oil: Hydrogen production</t>
  </si>
  <si>
    <t>Production of coke: Mass balance methodology</t>
  </si>
  <si>
    <t>Metal ore roasting and sintering: Carbonate input</t>
  </si>
  <si>
    <t>Metal ore roasting and sintering: Mass balance methodology</t>
  </si>
  <si>
    <t>Production of iron and steel: Fuel as process input</t>
  </si>
  <si>
    <t>Production of iron and steel: Mass balance methodology</t>
  </si>
  <si>
    <t>Production of cement clinker: Kiln input based (Method A)</t>
  </si>
  <si>
    <t>Production of cement clinker: Clinker output (Method B)</t>
  </si>
  <si>
    <t>Production of cement clinker: CKD</t>
  </si>
  <si>
    <t>Production of cement clinker: Non-carbonate carbon</t>
  </si>
  <si>
    <t>Production of lime and calcination of dolomite/magnesite: Carbonates (Method A)</t>
  </si>
  <si>
    <t>Production of lime and calcination of dolomite/magnesite: Alkali earth oxide (Method B)</t>
  </si>
  <si>
    <t>Production of lime and calcination of dolomite/magnesite: Kiln dust (Method B)</t>
  </si>
  <si>
    <t>Manufacture of glass and mineral wool: Carbonates (input)</t>
  </si>
  <si>
    <t>Manufacture of ceramic products: Carbon inputs (Method A)</t>
  </si>
  <si>
    <t>Manufacture of ceramic products: Alkali oxide (Method B)</t>
  </si>
  <si>
    <t>Manufacture of ceramic products: Scrubbing</t>
  </si>
  <si>
    <t>Production of pulp and paper: Make up chemicals</t>
  </si>
  <si>
    <t>Production of carbon black: Mass balance methodology</t>
  </si>
  <si>
    <t>Production of ammonia: Fuel as process input</t>
  </si>
  <si>
    <t>Production of hydrogen and synthesis gas:  Fuel as process input</t>
  </si>
  <si>
    <t>Production of hydrogen and synthesis gas: Mass balance methodology</t>
  </si>
  <si>
    <t>Production of bulk organic chemicals: Mass balance methodology</t>
  </si>
  <si>
    <t>Production or processing of ferrous and non-ferrous metals, including secondary aluminium: Process emissions</t>
  </si>
  <si>
    <t>Production or processing of ferrous and non-ferrous metals, including secondary aluminium: Mass balance methodology</t>
  </si>
  <si>
    <t>Primary aluminium production: Mass balance methodology</t>
  </si>
  <si>
    <t>Primary aluminium production: PFC emissions (slope method)</t>
  </si>
  <si>
    <t>Primary aluminium production: PFC emissions (overvoltage method)</t>
  </si>
  <si>
    <t>Source stream type list</t>
  </si>
  <si>
    <t>No. of type</t>
  </si>
  <si>
    <t>EUconst_AnnexIActivities</t>
  </si>
  <si>
    <t>EUconst_Sourcestreamtype</t>
  </si>
  <si>
    <t>transferred CO2 for geological storage (CCS)</t>
  </si>
  <si>
    <t>transferred CO2 for use in installation (CCU)</t>
  </si>
  <si>
    <t>Heat from Nitric acid production</t>
  </si>
  <si>
    <t>Description of the installation</t>
  </si>
  <si>
    <t>Procedures</t>
  </si>
  <si>
    <t>Title of procedure</t>
  </si>
  <si>
    <t>Reference for procedure</t>
  </si>
  <si>
    <t>Diagram reference (where applicable)</t>
  </si>
  <si>
    <t xml:space="preserve">Brief description of procedure    </t>
  </si>
  <si>
    <t>List of EN or other standards applied (where relevant)</t>
  </si>
  <si>
    <t>This procedure shall in particular ensure that monitoring methods are in place for all data items listed in Annex IV which are relevant at the installation, and that most accurate available data sources in accordance with section 4 of Annex VII are used</t>
  </si>
  <si>
    <t>C.</t>
  </si>
  <si>
    <t>INSTALLATION DESCRIPTION</t>
  </si>
  <si>
    <t>INSTALLATION DATA</t>
  </si>
  <si>
    <t>a.</t>
  </si>
  <si>
    <t>calculation steps</t>
  </si>
  <si>
    <t xml:space="preserve">data sources </t>
  </si>
  <si>
    <t xml:space="preserve">calculation formulae </t>
  </si>
  <si>
    <t xml:space="preserve">relevant calculation factors including unit of measurement </t>
  </si>
  <si>
    <t xml:space="preserve">horizontal and vertical checks for corroborating data </t>
  </si>
  <si>
    <t>procedures underpinning sampling plans</t>
  </si>
  <si>
    <t>measurement equipment used with reference to the relevant diagram and a description how they are installed and maintained</t>
  </si>
  <si>
    <t>a list of laboratories engaged in carrying out relevant analytical procedures</t>
  </si>
  <si>
    <t>Euconst_quantification_fuels</t>
  </si>
  <si>
    <t>Euconst_quantification_heat</t>
  </si>
  <si>
    <t>Euconst_quantification_energy</t>
  </si>
  <si>
    <t>3.4. Indirect determination methods</t>
  </si>
  <si>
    <t>Euconst_indirectdetermination</t>
  </si>
  <si>
    <t>Euconst_properties</t>
  </si>
  <si>
    <t>4.4.(a) Methods in accordance with the monitoring plan approved under Regulation (EU) No. 601/2012</t>
  </si>
  <si>
    <t>4.4.(b) Readings of measuring instruments subject to national legal metrological control or measuring instruments compliant with the requirements of the Directive 2014/31/EU or Directive 2014/32/EU for direct determination of a data set</t>
  </si>
  <si>
    <t>4.4.(e) Readings of measuring instruments for indirect determination of a data set, provided that an appropriate correlation between the measurement and the data set in question is established in line with section 3.4 of this Annex</t>
  </si>
  <si>
    <t>4.4.(f) Other methods, in particular for historical data or where no other data source can be identified by the operator as available</t>
  </si>
  <si>
    <t>7.2. Method 1: Using measurements</t>
  </si>
  <si>
    <t>7.2. Method 2: Using documentation</t>
  </si>
  <si>
    <t>7.2. Method 3: Calculation of a proxy based on measured efficiency</t>
  </si>
  <si>
    <t>7.2. Method 4: Calculating a proxy based on the reference efficiency</t>
  </si>
  <si>
    <t>4.5. (d) Readings of measuring instruments for indirect determination of a data set, provided that an appropriate correlation between the measurement and the data set in question is established in line with section 3.4 of Annex VII (FAR)</t>
  </si>
  <si>
    <t>4.5. (e) Calculation of a proxy for the determining net amounts of measurable heat in accordance with Method 3 of section 7.2 in Annex VII (FAR)</t>
  </si>
  <si>
    <t>4.5. (f) Other methods, in particular for historical data or where no other data source can be identified by the operator as available</t>
  </si>
  <si>
    <t>5. (a) based on continual metering at the process where the material is consumed or produced</t>
  </si>
  <si>
    <t>5. (b) based on aggregation of metering of quantities separately delivered or produced taking into account relevant stock changes</t>
  </si>
  <si>
    <t>4.6. (a) Methods for determining calculation factors in accordance with the monitoring plan approved under Regulation (EU) No. 601/2012</t>
  </si>
  <si>
    <t>4.6. (b) Laboratory analyses in accordance with section 6.1 of  Annex VII (FAR)</t>
  </si>
  <si>
    <t>4.6. (c) Simplified laboratory analyses in accordance with section 6.2 of Annex VII (FAR)</t>
  </si>
  <si>
    <t>4.6. (d) Constant values based on one of the following data sources: standard factors, literature values, values specified and guaranteed by the supplier</t>
  </si>
  <si>
    <t>4.6. (e) Constant values based on one of the following data sources: standard/stoichiometric factors, analysis-based values, other values based on scientific evidence</t>
  </si>
  <si>
    <t>3.1. Applicable Methods</t>
  </si>
  <si>
    <t>3.2. Approach to attributing data to sub-installations</t>
  </si>
  <si>
    <t>3.3. Measurement instruments or procedures not under the operator's control</t>
  </si>
  <si>
    <t>Euconst_generalmethods</t>
  </si>
  <si>
    <t>Euconst_approach</t>
  </si>
  <si>
    <t>Euconst_instruments</t>
  </si>
  <si>
    <t>3.3. (a) Amounts from invoices issued by a trade partner</t>
  </si>
  <si>
    <t xml:space="preserve">3.3. (b) Direct readings from the measurement systems </t>
  </si>
  <si>
    <t>3.3. (c) Use of empirical correlations provided by a competent and independent body, such as equipment suppliers, engineering providers or accredited laboratories</t>
  </si>
  <si>
    <t>3.4. - Calculation based on a known chemical or physical process using literature values</t>
  </si>
  <si>
    <t xml:space="preserve">3.4. - Calculation based on the installation’s design data </t>
  </si>
  <si>
    <t>10.1.5. (a) An amount of emissions assigned to the production of the waste gas is attributed under the product benchmark sub-installation where the waste gas is produced</t>
  </si>
  <si>
    <t>10.1.5. (b) An amount of emissions assigned to the consumption of the waste gas is attributed to the product benchmark sub-installation, heat benchmark sub-installation, district heating sub-installation or fuel benchmark sub-installation, where it is consumed.</t>
  </si>
  <si>
    <t>Euconst_wastegases</t>
  </si>
  <si>
    <t>3.2. 1. (a) Products in same production line, inputs, outputs and corresponding emissions shall be attributed sequentially based on the usage time per year for each sub-installation</t>
  </si>
  <si>
    <t>3.2. 1. (b) Based on the mass or volume of individual products produced or estimates based on the ratio of free reaction enthalpies of the chemical reactions involved or based on another suitable distribution key that is corroborated by a sound scientific methodology</t>
  </si>
  <si>
    <t>3.2. 2. (a) Determination of the split based on a determination method, such as sub-metering, estimate, correlation, used equally for each sub-installation - “reconciliation factor”</t>
  </si>
  <si>
    <t xml:space="preserve">3.2. 2. (b) Data may be subtracted from the total installation data </t>
  </si>
  <si>
    <t>ausblenden</t>
  </si>
  <si>
    <t>Sub-installation with product benchmark:</t>
  </si>
  <si>
    <t>Print area:</t>
  </si>
  <si>
    <t>E.</t>
  </si>
  <si>
    <t>Sheet "ProductBM" - SUB-INSTALLATION DATA RELATING TO PRODUCT BENCHMARKS</t>
  </si>
  <si>
    <t>Technically infeasible</t>
  </si>
  <si>
    <t>Unreasonable costs</t>
  </si>
  <si>
    <t>Description of the methodology applied</t>
  </si>
  <si>
    <t>Uncertainty assessment</t>
  </si>
  <si>
    <t>Euconst_UncertaintyOrInfeasibleOrUnreasonable</t>
  </si>
  <si>
    <t>F. 
Product BM</t>
  </si>
  <si>
    <t>Navigation area:</t>
  </si>
  <si>
    <t>Table of contents</t>
  </si>
  <si>
    <t>Previous sheet</t>
  </si>
  <si>
    <t>Next sheet</t>
  </si>
  <si>
    <t>Top of sheet</t>
  </si>
  <si>
    <t>End of sheet</t>
  </si>
  <si>
    <t>Monitoring Methods List</t>
  </si>
  <si>
    <t>Measurable heat flows (import, export, consumption and production)</t>
  </si>
  <si>
    <t>Are measurable heat flows relevant for this sub-installation?</t>
  </si>
  <si>
    <t>Make grey?</t>
  </si>
  <si>
    <t>Information on the methodology applied</t>
  </si>
  <si>
    <t>3.4. - Correlation based on empirical tests for determining estimation values</t>
  </si>
  <si>
    <t>Euconst_quantification_annual</t>
  </si>
  <si>
    <t>Are waste gases relevant for this sub-installation?</t>
  </si>
  <si>
    <t>D.</t>
  </si>
  <si>
    <t>List of Sub-installations for drop-downlists:</t>
  </si>
  <si>
    <t>Product BM?</t>
  </si>
  <si>
    <t>BM no.</t>
  </si>
  <si>
    <t>End</t>
  </si>
  <si>
    <t>Reference date</t>
  </si>
  <si>
    <t>Status at reference date</t>
  </si>
  <si>
    <t>Chapters where modifications have been made. 
Brief explanation of changes</t>
  </si>
  <si>
    <t>Monitoring Methodology Plan versions</t>
  </si>
  <si>
    <t>List of monitoring methodology plan versions</t>
  </si>
  <si>
    <t>EUconst_ERR_ActivityMissing</t>
  </si>
  <si>
    <t>Activity missing (A.I.4.a)!</t>
  </si>
  <si>
    <t xml:space="preserve"> If not, why?</t>
  </si>
  <si>
    <t>Please select below:</t>
  </si>
  <si>
    <t>the method used for the determination of annual quantities pursuant to section 5 of Annex VII of the FAR.</t>
  </si>
  <si>
    <t>the data source used for the quantities pursuant to section 4.4 of Annex VII of the FAR.</t>
  </si>
  <si>
    <t>Selecting "TRUE" here means that the data source with the highest rank within the hierarchy set out in section 4 of Annex VII of the FAR has been used. If this is not the case, please select "FALSE" and select the reason for that from the drop-down list and describe further details below. Reasons for deviation can be the following:</t>
  </si>
  <si>
    <t>Further details on any deviation from the hierarchy</t>
  </si>
  <si>
    <t>Unreasonable costs: the use of better data sources would incur unreasonable costs.</t>
  </si>
  <si>
    <t>Jump Address:</t>
  </si>
  <si>
    <t>Info for automatic Version detection</t>
  </si>
  <si>
    <t>Template type:</t>
  </si>
  <si>
    <t>Version:</t>
  </si>
  <si>
    <t>Issued by:</t>
  </si>
  <si>
    <t>European Commission</t>
  </si>
  <si>
    <t>Language:</t>
  </si>
  <si>
    <t>English</t>
  </si>
  <si>
    <t>Type list:</t>
  </si>
  <si>
    <t>Version list</t>
  </si>
  <si>
    <t>Reference File Name</t>
  </si>
  <si>
    <t>Version comments</t>
  </si>
  <si>
    <t>COM</t>
  </si>
  <si>
    <t>Umweltbundesamt</t>
  </si>
  <si>
    <t>UBA</t>
  </si>
  <si>
    <t>Croatia</t>
  </si>
  <si>
    <t>HR</t>
  </si>
  <si>
    <t>IC</t>
  </si>
  <si>
    <t>Languages list</t>
  </si>
  <si>
    <t>Bulgarian</t>
  </si>
  <si>
    <t>bg</t>
  </si>
  <si>
    <t>Spanish</t>
  </si>
  <si>
    <t>es</t>
  </si>
  <si>
    <t>Croatian</t>
  </si>
  <si>
    <t>hr</t>
  </si>
  <si>
    <t>Czech</t>
  </si>
  <si>
    <t>cs</t>
  </si>
  <si>
    <t>Danish</t>
  </si>
  <si>
    <t>da</t>
  </si>
  <si>
    <t>German</t>
  </si>
  <si>
    <t>de</t>
  </si>
  <si>
    <t>Estonian</t>
  </si>
  <si>
    <t>et</t>
  </si>
  <si>
    <t>Greek</t>
  </si>
  <si>
    <t>el</t>
  </si>
  <si>
    <t>en</t>
  </si>
  <si>
    <t>French</t>
  </si>
  <si>
    <t>fr</t>
  </si>
  <si>
    <t>Icelandic</t>
  </si>
  <si>
    <t>ic</t>
  </si>
  <si>
    <t>Italian</t>
  </si>
  <si>
    <t>it</t>
  </si>
  <si>
    <t>Latvian</t>
  </si>
  <si>
    <t>lv</t>
  </si>
  <si>
    <t>Lithuanian</t>
  </si>
  <si>
    <t>lt</t>
  </si>
  <si>
    <t>Hungarian</t>
  </si>
  <si>
    <t>hu</t>
  </si>
  <si>
    <t>Maltese</t>
  </si>
  <si>
    <t>mt</t>
  </si>
  <si>
    <t>Norwegian</t>
  </si>
  <si>
    <t>no</t>
  </si>
  <si>
    <t>Dutch</t>
  </si>
  <si>
    <t>nl</t>
  </si>
  <si>
    <t>Polish</t>
  </si>
  <si>
    <t>pl</t>
  </si>
  <si>
    <t>Portuguese</t>
  </si>
  <si>
    <t>pt</t>
  </si>
  <si>
    <t>Romanian</t>
  </si>
  <si>
    <t>ro</t>
  </si>
  <si>
    <t>Slovak</t>
  </si>
  <si>
    <t>sk</t>
  </si>
  <si>
    <t>Slovenian</t>
  </si>
  <si>
    <t>sl</t>
  </si>
  <si>
    <t>Finnish</t>
  </si>
  <si>
    <t>fi</t>
  </si>
  <si>
    <t>Swedish</t>
  </si>
  <si>
    <t>sv</t>
  </si>
  <si>
    <t>Draft MMP template Phase 4</t>
  </si>
  <si>
    <t>Draft II MMP template Phase 4</t>
  </si>
  <si>
    <t>Draft III MMP template Phase 4</t>
  </si>
  <si>
    <t>MMP P4 draft</t>
  </si>
  <si>
    <t>MMP P4 2nd draft</t>
  </si>
  <si>
    <t>MMP P4 3rd draft</t>
  </si>
  <si>
    <t>As more than one of the data sources might be involved, the template provides for up to three sources. If even further sources are involved, please select the three main sources and describe further details in the description of the methodology below.</t>
  </si>
  <si>
    <t>Method for the determination of annual production (=activity) levels</t>
  </si>
  <si>
    <t>Description of the methodology for determination of the relevant attributable emission factors in accordance with sections 10.1.2. and 10.1.3. of Annex VII (FAR).</t>
  </si>
  <si>
    <t>a</t>
  </si>
  <si>
    <t>III</t>
  </si>
  <si>
    <t>IV</t>
  </si>
  <si>
    <t>MONITORING METHODOLOGY PLAN for Phase 4 of the EU ETS</t>
  </si>
  <si>
    <t>CONTENTS</t>
  </si>
  <si>
    <t>GUIDELINES AND CONDITIONS</t>
  </si>
  <si>
    <t>Date</t>
  </si>
  <si>
    <t>Name and Signature of 
legally responsible person</t>
  </si>
  <si>
    <t>b</t>
  </si>
  <si>
    <t>Directive 2003/87/EC, as amended most recently by Directive 2018/410/EU (hereinafter "the EU ETS Directive") requires Member States to allocate allowances for free to installations based on Community-wide and fully-harmonised rules (Article 10a(1)). The Directive can be downloaded from:</t>
  </si>
  <si>
    <t>https://eur-lex.europa.eu/eli/dir/2003/87/2018-04-08</t>
  </si>
  <si>
    <t>E.II.1.n !</t>
  </si>
  <si>
    <t>General Information on this Template</t>
  </si>
  <si>
    <t>How to use this file</t>
  </si>
  <si>
    <t>In several fields you can choose from predefined inputs. For selecting from such a "drop-down list" either click with the mouse on the small arrow appearing at the right border of the cell, or press "Alt-CursorDown" when you have selected the cell. Some fields allow you to input your own text even if such a drop-down list exists. This is the case when drop-down lists contain empty list entries.</t>
  </si>
  <si>
    <t>Error messages will occur sometimes when data entries are incomplete. However, the non-appearance of error messages is not a guarantee for correct calculations, as not always a data completeness test is possible. If no result appears in a green field, it can be assumed that some data is still missing.</t>
  </si>
  <si>
    <t>Special care must be taken of consistency of data with the units displayed.</t>
  </si>
  <si>
    <t>Error messages are often very short due to the little place available. The most important ones are:</t>
  </si>
  <si>
    <t>incomplete!</t>
  </si>
  <si>
    <t>inconsistent!</t>
  </si>
  <si>
    <t>The units selected are inconsistent, and calculations based upon related inputs will give wrong results.</t>
  </si>
  <si>
    <t>negative!</t>
  </si>
  <si>
    <t>In this calculation no negative values are allowed.</t>
  </si>
  <si>
    <t>Manual input!</t>
  </si>
  <si>
    <t>Means that data has to be entered manually in a case where automatic calculation of a parameter is not possible.</t>
  </si>
  <si>
    <t>Input in A.III.3 !</t>
  </si>
  <si>
    <t>These are references to document sections. This means that data in the referenced sections are missing.</t>
  </si>
  <si>
    <t>Colour codes and fonts:</t>
  </si>
  <si>
    <t>Black bold text:</t>
  </si>
  <si>
    <t>This is text describing the input required.</t>
  </si>
  <si>
    <t>Smaller italic text:</t>
  </si>
  <si>
    <t xml:space="preserve">This text gives further explanations. </t>
  </si>
  <si>
    <t>Yellow fields indicate mandatory inputs. However, if the topic is not relevant for the installation, no input is required.</t>
  </si>
  <si>
    <t>Light yellow fields indicate that an input is optional.</t>
  </si>
  <si>
    <t>Green fields show automatically calculated results. Red text indicates error messages (missing data etc).</t>
  </si>
  <si>
    <t>Shaded fields indicate that an input in another field makes the input here irrelevant.</t>
  </si>
  <si>
    <t>Grey shaded areas should be filled by Member States before publishing customized version of the template.</t>
  </si>
  <si>
    <t>Light grey areas are dedicated for navigation and hyperlinks.</t>
  </si>
  <si>
    <t>Navigation panels on top of each sheet provide hyperlinks for quick jumps to individual input sections. The first line ("Table of contents", "Previous sheet", "next sheet", "Summary") and the points "Top of sheet" and "End of sheet" are the same for all sheets. Depending on the sheet, further menu items are added. If the background colour of one of the hyperlink areas turns red, this indicates that data is missing in the related section (not in all sheets).</t>
  </si>
  <si>
    <t>This template has been locked against data entry except for yellow fields. However, for transparency reasons, no password has been set. This allows for complete viewing of all formulae. When using this file for data entry, it is recommended to keep the protection in force. The sheets should only be unprotected for checking the validity of formulae. It is recommended to do this in a separate file.</t>
  </si>
  <si>
    <t>In order to protect formulae against unintended modifications, which usually lead to wrong and misleading results, 
it is of utmost importance NOT TO USE the CUT &amp; PASTE.
If you want to move data, first COPY and PASTE them, and thereafter delete the unwanted data in the old (wrong) place.</t>
  </si>
  <si>
    <t>Data fields have not been optimized for numerical and other formats. However, sheet protection has been limited so as to allow you to use your own formats. In particular, you may decide about the number of decimal places displayed. The number of places is in principle independend from the precision of calculation. In principle the option "Precision as displayed" of MS Excel should be deactivated. For more details, consult MS Excel's "Help" function on this topic.</t>
  </si>
  <si>
    <t>DISCLAIMER: All formulae have been developed carefully and thoroughly. However, mistakes cannot be fully excluded.
As described above, full transparency for checking the validity of calculations is ensured. Neither the authors of this file nor the European Commission can be held liable for eventual damages resulting from wrong or misleading results of the provided calculations. 
It is the full responsibility of the user of this file (i.e. the operator of an ETS installation) to ensure that correct data is reported to the competent authority.</t>
  </si>
  <si>
    <t>Member State specific information:</t>
  </si>
  <si>
    <t>This Report must be submitted to your Competent Authority to the following address:</t>
  </si>
  <si>
    <t>Detail address to be provided by the Member State</t>
  </si>
  <si>
    <t>Information sources:</t>
  </si>
  <si>
    <t>EU Websites:</t>
  </si>
  <si>
    <t>EU-Legislation:</t>
  </si>
  <si>
    <t xml:space="preserve">http://eur-lex.europa.eu/en/index.htm </t>
  </si>
  <si>
    <t>EU ETS general:</t>
  </si>
  <si>
    <t>http://ec.europa.eu/clima/policies/ets/index_en.htm</t>
  </si>
  <si>
    <t>Other Websites:</t>
  </si>
  <si>
    <t>&lt;to be provided by Member State&gt;</t>
  </si>
  <si>
    <t>Helpdesk:</t>
  </si>
  <si>
    <t>&lt;to be provided by Member State, if relevant&gt;</t>
  </si>
  <si>
    <t>Further guidance as provided by the Member State:</t>
  </si>
  <si>
    <t xml:space="preserve">&lt;&lt;&lt; Click here to proceed to next sheet &gt;&gt;&gt; </t>
  </si>
  <si>
    <t>Quantities of products</t>
  </si>
  <si>
    <t>Annual quantities of products</t>
  </si>
  <si>
    <t>Data source</t>
  </si>
  <si>
    <t>Other data source (if applicable)</t>
  </si>
  <si>
    <t>Has more than 1 sub?</t>
  </si>
  <si>
    <t>Net measurable heat flows</t>
  </si>
  <si>
    <t>the method used for the determination of annual quantities pursuant to section 7.2 of Annex VII of the FAR.</t>
  </si>
  <si>
    <t>The hierarchical order has been followed?</t>
  </si>
  <si>
    <t>Reference to external file, if relevant</t>
  </si>
  <si>
    <t>Relevant electricity consumption</t>
  </si>
  <si>
    <t>Energy content of waste gases</t>
  </si>
  <si>
    <t>for dynamic print area</t>
  </si>
  <si>
    <t>Product BM sub-installations</t>
  </si>
  <si>
    <t xml:space="preserve">(c) </t>
  </si>
  <si>
    <t>About the operator</t>
  </si>
  <si>
    <t>About your installation</t>
  </si>
  <si>
    <t>Name of the installation and the site on which it is located:</t>
  </si>
  <si>
    <t>Installation name:</t>
  </si>
  <si>
    <t>Site name:</t>
  </si>
  <si>
    <t>Competent Authority</t>
  </si>
  <si>
    <t>Member State</t>
  </si>
  <si>
    <t>Emissions trading permit number</t>
  </si>
  <si>
    <t>Operator Name</t>
  </si>
  <si>
    <t xml:space="preserve">Contact details </t>
  </si>
  <si>
    <t>Address / location of the site of the installation:</t>
  </si>
  <si>
    <t>Address Line 1:</t>
  </si>
  <si>
    <t>Address Line 2:</t>
  </si>
  <si>
    <t>State/Province/Region:</t>
  </si>
  <si>
    <t>Postcode/ZIP:</t>
  </si>
  <si>
    <t>Include any Member State specific guidance on naming of installations.</t>
  </si>
  <si>
    <t>Include any Member State specific guidance regarding grid references.</t>
  </si>
  <si>
    <t>Primary contact:</t>
  </si>
  <si>
    <t>Title:</t>
  </si>
  <si>
    <t>First Name:</t>
  </si>
  <si>
    <t>Surname:</t>
  </si>
  <si>
    <t>Job title:</t>
  </si>
  <si>
    <t>Organisation name (if different from the operator):</t>
  </si>
  <si>
    <t>Telephone number:</t>
  </si>
  <si>
    <t>Email address:</t>
  </si>
  <si>
    <t>Alternative contact:</t>
  </si>
  <si>
    <t>Who can we contact about your monitoring methodology plan?</t>
  </si>
  <si>
    <t>Boundaries of the sub-installations, including the split between sub-installation serving sectors deemed to be exposed to a significant risk of carbon leakage and sub-installations serving other sectors, based on NACE rev. 2 or PRODCOM 2010</t>
  </si>
  <si>
    <t>ETS coverage (f. formatting)</t>
  </si>
  <si>
    <t>Installation ID is mandatory if the connected installation is covered by the EU ETS, and if it has already been covered by the EU ETS before 30 June 2019 for the first allocation period, and before 30 June 2024 for the second allocation period.</t>
  </si>
  <si>
    <t>Please enter here the information relevant for identifying technical connections to your installation:</t>
  </si>
  <si>
    <t>EUConst_Relevant</t>
  </si>
  <si>
    <t>EUConst_NotRelevant</t>
  </si>
  <si>
    <t>relevant</t>
  </si>
  <si>
    <t>not relevant</t>
  </si>
  <si>
    <t xml:space="preserve">which technical units are included, </t>
  </si>
  <si>
    <t xml:space="preserve">which processes are carried out, </t>
  </si>
  <si>
    <t>which products and outputs are attributed.</t>
  </si>
  <si>
    <t>which input materials and fuels, and</t>
  </si>
  <si>
    <t>Reference to external files, if relevant</t>
  </si>
  <si>
    <t>Reference to a separate detailed flow diagram, if relevant</t>
  </si>
  <si>
    <t>In case of a more complex sub-installations, please provide a detailed flow diagram, if not included under i. above.</t>
  </si>
  <si>
    <t>Ref.</t>
  </si>
  <si>
    <t>P1</t>
  </si>
  <si>
    <t>P2</t>
  </si>
  <si>
    <t>P3</t>
  </si>
  <si>
    <t>P4</t>
  </si>
  <si>
    <t>P5</t>
  </si>
  <si>
    <t>P6</t>
  </si>
  <si>
    <t>P7</t>
  </si>
  <si>
    <t>P8</t>
  </si>
  <si>
    <t>P9</t>
  </si>
  <si>
    <t>P10</t>
  </si>
  <si>
    <t>P11</t>
  </si>
  <si>
    <t>P12</t>
  </si>
  <si>
    <t>P13</t>
  </si>
  <si>
    <t>P14</t>
  </si>
  <si>
    <t>P15</t>
  </si>
  <si>
    <t>Relevant sub-installations</t>
  </si>
  <si>
    <t>If this information is provided in external files, please provide a reference to those below.</t>
  </si>
  <si>
    <t>Methods to assign parts of installations and their emissions to the respective sub installations:</t>
  </si>
  <si>
    <t>For each relevant calculation formula the plan shall contain one example using real data.</t>
  </si>
  <si>
    <t>Are measurable heat flows relevant for the installation?</t>
  </si>
  <si>
    <t>Please give a reference to the procedure for regular evaluation of the monitoring methodology plan’s appropriateness in accordance with Article 9(1)</t>
  </si>
  <si>
    <t>Method used for ensuring that data gaps and double counting are avoided</t>
  </si>
  <si>
    <t>Fall-back sub-installation:</t>
  </si>
  <si>
    <t>Fall-back sub-installations</t>
  </si>
  <si>
    <t>Method for the determination of annual activity levels</t>
  </si>
  <si>
    <t>In case of a more complex sub-installation, please provide a detailed flow diagram, if not included under i. above.</t>
  </si>
  <si>
    <t>Language version:</t>
  </si>
  <si>
    <t>Reference filename:</t>
  </si>
  <si>
    <t>Information about this file:</t>
  </si>
  <si>
    <t>Unique Installation Identifier:</t>
  </si>
  <si>
    <t>If your competent authority requires you to hand in a signed paper copy of the report, please use the space below for signature:</t>
  </si>
  <si>
    <t>member state/CA prefix</t>
  </si>
  <si>
    <t>Name of installation or entity</t>
  </si>
  <si>
    <t>Type of entity</t>
  </si>
  <si>
    <t>Type of connection</t>
  </si>
  <si>
    <t>Flow direction</t>
  </si>
  <si>
    <t>Installation ID used in CITL</t>
  </si>
  <si>
    <t>Name of contact person</t>
  </si>
  <si>
    <t>phone number</t>
  </si>
  <si>
    <t>Please enter here further information regarding those connected installations, if relevant:</t>
  </si>
  <si>
    <t>H.</t>
  </si>
  <si>
    <t>Column for</t>
  </si>
  <si>
    <t>controls</t>
  </si>
  <si>
    <t>BM number:</t>
  </si>
  <si>
    <t>Jump info:</t>
  </si>
  <si>
    <t>For the definition and boundaries of each CWT function please see Annex II point 1 of the FAR.</t>
  </si>
  <si>
    <t>F</t>
  </si>
  <si>
    <t>R</t>
  </si>
  <si>
    <t>P</t>
  </si>
  <si>
    <t>SG</t>
  </si>
  <si>
    <t>P (MNm3 O2)</t>
  </si>
  <si>
    <t>F (MNm3)</t>
  </si>
  <si>
    <t>kW</t>
  </si>
  <si>
    <t>V</t>
  </si>
  <si>
    <t>For the definition and boundaries of each CWT function please see Annex II point 2 of the FAR.</t>
  </si>
  <si>
    <t>VI</t>
  </si>
  <si>
    <t>VII</t>
  </si>
  <si>
    <t>VIII</t>
  </si>
  <si>
    <t>CF(EOE)</t>
  </si>
  <si>
    <t>IX</t>
  </si>
  <si>
    <t>Vinyl chloride monomer tool: Preliminary allocation (Article 31 of the FAR)</t>
  </si>
  <si>
    <t>Area for functionalities, Constants etc.</t>
  </si>
  <si>
    <t>Special reporting?</t>
  </si>
  <si>
    <t>Special reporting requirements:</t>
  </si>
  <si>
    <t>Some product benchmarks require special information to be reported (e.g. CWT values). If relevant, an automatically generated message will appear here.</t>
  </si>
  <si>
    <t>CNTR_ExistSubInstEntries</t>
  </si>
  <si>
    <t>H. 
Special BM</t>
  </si>
  <si>
    <t>CWT (Refinery products)</t>
  </si>
  <si>
    <t>CWT (Aromatics)</t>
  </si>
  <si>
    <t>Ethylene oxide / glycols</t>
  </si>
  <si>
    <t>Vinyl chloride monomer (VCM)</t>
  </si>
  <si>
    <t>For the basis the following abbreviations are used:</t>
  </si>
  <si>
    <t>Net fresh feed</t>
  </si>
  <si>
    <t>Reactor feed (includes recycle)</t>
  </si>
  <si>
    <t>Product feed</t>
  </si>
  <si>
    <t>Synthesis gas production for POX units</t>
  </si>
  <si>
    <t>Composition data</t>
  </si>
  <si>
    <t>Please select below the data source used for the properties of lime (CaO and MgO content) pursuant to section 4.6 of Annex VII of the FAR.</t>
  </si>
  <si>
    <t>CWT function</t>
  </si>
  <si>
    <t>Basis (kt/a)</t>
  </si>
  <si>
    <t>CWT factor</t>
  </si>
  <si>
    <t>Atmospheric Crude Distillation</t>
  </si>
  <si>
    <t xml:space="preserve">Vacuum Distillation </t>
  </si>
  <si>
    <t xml:space="preserve">Solvent Deasphalting </t>
  </si>
  <si>
    <t xml:space="preserve">Visbreaking </t>
  </si>
  <si>
    <t>Thermal Cracking</t>
  </si>
  <si>
    <t xml:space="preserve">Delayed Coking </t>
  </si>
  <si>
    <t xml:space="preserve">Fluid Coking </t>
  </si>
  <si>
    <t xml:space="preserve">Flexicoking </t>
  </si>
  <si>
    <t xml:space="preserve">Coke Calcining </t>
  </si>
  <si>
    <t>Fluid Catalytic Cracking</t>
  </si>
  <si>
    <t xml:space="preserve">Other Catalytic Cracking </t>
  </si>
  <si>
    <t xml:space="preserve">Distillate / Gasoil Hydrocracking </t>
  </si>
  <si>
    <t xml:space="preserve">Residual Hydrocracking </t>
  </si>
  <si>
    <t>Naphtha/Gasoline Hydrotreating</t>
  </si>
  <si>
    <t xml:space="preserve">Kerosene/ Diesel Hydrotreating </t>
  </si>
  <si>
    <t xml:space="preserve">Residual Hydrotreating </t>
  </si>
  <si>
    <t>VGO Hydrotreating</t>
  </si>
  <si>
    <t xml:space="preserve">Hydrogen Production </t>
  </si>
  <si>
    <t>Catalytic Reforming</t>
  </si>
  <si>
    <t xml:space="preserve">Alkylation </t>
  </si>
  <si>
    <t>C4 Isomerisation</t>
  </si>
  <si>
    <t>C5/C6 Isomerisation</t>
  </si>
  <si>
    <t xml:space="preserve">Oxygenate Production </t>
  </si>
  <si>
    <t xml:space="preserve">Propylene Production </t>
  </si>
  <si>
    <t>Asphalt Manufacture</t>
  </si>
  <si>
    <t>Polymer-Modified Asphalt Blending</t>
  </si>
  <si>
    <t>Sulphur Recovery</t>
  </si>
  <si>
    <t>Aromatic Solvent Extraction</t>
  </si>
  <si>
    <t>Hydrodealkylation</t>
  </si>
  <si>
    <t>TDP/ TDA</t>
  </si>
  <si>
    <t>Cyclohexane production</t>
  </si>
  <si>
    <t>Xylene Isomerisation</t>
  </si>
  <si>
    <t>Paraxylene production</t>
  </si>
  <si>
    <t>Metaxylene production</t>
  </si>
  <si>
    <t>Maleic anhydride production</t>
  </si>
  <si>
    <t>Ethylbenzene production</t>
  </si>
  <si>
    <t>Cumene production</t>
  </si>
  <si>
    <t>Phenol production</t>
  </si>
  <si>
    <t>Lube solvent extraction</t>
  </si>
  <si>
    <t>Lube solvent dewaxing</t>
  </si>
  <si>
    <t>Catalytic Wax Isomerisation</t>
  </si>
  <si>
    <t xml:space="preserve">Lube Hydrocracker </t>
  </si>
  <si>
    <t xml:space="preserve">Wax Deoiling </t>
  </si>
  <si>
    <t xml:space="preserve">Lube/Wax Hydrotreating </t>
  </si>
  <si>
    <t>Solvent Hydrotreating</t>
  </si>
  <si>
    <t>Solvent Fractionation</t>
  </si>
  <si>
    <t>Mol sieve for C10+ paraffins</t>
  </si>
  <si>
    <t>Partial Oxidation of Residual Feeds (POX) for Fuel</t>
  </si>
  <si>
    <t>Partial Oxidation of Residual Feeds (POX) for Hydrogen or Methanol</t>
  </si>
  <si>
    <t>Methanol from syngas</t>
  </si>
  <si>
    <t>Air Separation</t>
  </si>
  <si>
    <t>Fractionation of purchased NGL</t>
  </si>
  <si>
    <t>Flue gas treatment</t>
  </si>
  <si>
    <t>Treatment and Compression of Fuel Gas for Sales</t>
  </si>
  <si>
    <t>Seawater Desalination</t>
  </si>
  <si>
    <t>Relevance of this tool in your installation:</t>
  </si>
  <si>
    <t>Tool for calculating the historical activity levels for lime sub-installations</t>
  </si>
  <si>
    <t>Tool for calculating the historical activity levels for refinery sub-installations</t>
  </si>
  <si>
    <t>Tool for calculating the historical activity levels for Dolime sub-installations</t>
  </si>
  <si>
    <t>Sheet "SpecialBM" - SPECIAL DATA FOR SOME PRODUCT BENCHMARKS</t>
  </si>
  <si>
    <t>Please select below the data source used for the quantities of the supplemental feed pursuant to section 4.4 of Annex VII of the FAR.</t>
  </si>
  <si>
    <t>Tool for calculating the historical activity levels for steam cracking sub-installations</t>
  </si>
  <si>
    <t>Supplemental feed data:</t>
  </si>
  <si>
    <t>Tool for calculating the historical activity levels for aromatics sub-installations</t>
  </si>
  <si>
    <t>Naphtha/Gasoline Hydrotreater</t>
  </si>
  <si>
    <t>Tool for calculating the historical activity levels for hydrogen sub-installations</t>
  </si>
  <si>
    <t>Hydrogen volume fraction VF(H2)</t>
  </si>
  <si>
    <t>Please select below the data source used for the hydrogen volume fraction pursuant to section 4.6 of Annex VII of the FAR.</t>
  </si>
  <si>
    <t>Tool for calculating the historical activity levels for synthesis gas sub-installations</t>
  </si>
  <si>
    <t>Ethylene oxide</t>
  </si>
  <si>
    <t>Monoethylene glycol</t>
  </si>
  <si>
    <t>Diethylene glycol</t>
  </si>
  <si>
    <t>Triethylene glycol</t>
  </si>
  <si>
    <t>Heat consumption from H2 combustion</t>
  </si>
  <si>
    <t>Tool for calculating the historical activity levels for ethylene oxide / ethylene glycols sub-installations</t>
  </si>
  <si>
    <t>Production data of Ethylene oxide and glycols:</t>
  </si>
  <si>
    <t>Quantification of heat from H2</t>
  </si>
  <si>
    <t>Further description</t>
  </si>
  <si>
    <t>Waste gas flows (import, export, consumption and production)</t>
  </si>
  <si>
    <t>Electricity flows (import, export, consumption and production)</t>
  </si>
  <si>
    <t>Is electricity produced within the installation?</t>
  </si>
  <si>
    <t>Are waste gas flows relevant for the installation?</t>
  </si>
  <si>
    <t>the method used for the determination of net amounts pursuant to section 7.2 of Annex VII of the FAR.</t>
  </si>
  <si>
    <t>Quantification of energy flows</t>
  </si>
  <si>
    <t>the data source used for the energy flows pursuant to section 4.5 of Annex VII of the FAR.</t>
  </si>
  <si>
    <t>Please select below the data source used for the energy flows pursuant to section 4.5 of Annex VII of the FAR.</t>
  </si>
  <si>
    <t>EUConst_MsgDescription</t>
  </si>
  <si>
    <t>The list of aspects this description should cover can be found at the top of this sheet!</t>
  </si>
  <si>
    <t>Quantification of waste gas flows</t>
  </si>
  <si>
    <t>Methods at installation level</t>
  </si>
  <si>
    <t>Please describe here how the emissions of source streams and emissions sources are attributed to this sub-installation in accordance with the provisions set out in section 10.1.1 of Annex VII of the FAR, taking into consideration the following exemptions:</t>
  </si>
  <si>
    <t>the method used for the determination of energy content pursuant to section 4.6 of Annex VII of the FAR.</t>
  </si>
  <si>
    <t>The description should cover the determination of all data related to electricity flows listed in section 2.5 of Annex IV of the FAR.</t>
  </si>
  <si>
    <t>Are measurable heat flows imported from non-ETS installations or entities relevant?</t>
  </si>
  <si>
    <t>Are measurable heat flows imported from sub-installations producing pulp relevant?</t>
  </si>
  <si>
    <t>4.4.(c) Readings of measuring instruments under the operators control for direct determination of a data set not falling under point b</t>
  </si>
  <si>
    <t>4.4.(d) Readings of measuring instruments not under the operators control for direct determination of a data set not falling under point b</t>
  </si>
  <si>
    <t>EUconst_ConnectedEntityTypes</t>
  </si>
  <si>
    <t>EUconst_ConnectionTypes</t>
  </si>
  <si>
    <t>transferred CO2</t>
  </si>
  <si>
    <t>EUconst_ConnectionShortTypes</t>
  </si>
  <si>
    <t>EUconst_ConnectionTransferTypes</t>
  </si>
  <si>
    <t>Installation covered by ETS</t>
  </si>
  <si>
    <t>Installation outside ETS</t>
  </si>
  <si>
    <t>Installation producing Nitric Acid</t>
  </si>
  <si>
    <t>Heat distribution network</t>
  </si>
  <si>
    <t>Heat</t>
  </si>
  <si>
    <t>Reference date:</t>
  </si>
  <si>
    <t>for display on first page</t>
  </si>
  <si>
    <t>A. 
MMP versions</t>
  </si>
  <si>
    <t>B. 
InstData</t>
  </si>
  <si>
    <t>B.</t>
  </si>
  <si>
    <t>C. 
InstDescription</t>
  </si>
  <si>
    <t>E. 
EnergyFlows</t>
  </si>
  <si>
    <t>Energy Flows</t>
  </si>
  <si>
    <t>D. 
MethProc</t>
  </si>
  <si>
    <t>Methods and procedures at installation level</t>
  </si>
  <si>
    <t>F.</t>
  </si>
  <si>
    <t>G.</t>
  </si>
  <si>
    <t>G. 
Fall-back</t>
  </si>
  <si>
    <t>The description should include an appropriate reference to the latest approved monitoring plan under the M&amp;R Regulation using the same names for all source streams and emissions.</t>
  </si>
  <si>
    <t xml:space="preserve">This is a template for the MMP and has been developed on behalf of the Commission by its consultants (Umweltbundesamt GmbH Austria and SQ Consult).
The views expressed in this file represent the views of the authors and not necessarily those of the European Commission. </t>
  </si>
  <si>
    <t>An essential element of the FAR is a data collection to be carried out by Member States for which operators have to prepare a monitoring methodology plan (MMP) pursuant to Article 8 of the FAR.</t>
  </si>
  <si>
    <t xml:space="preserve">It is recommended that you go through the file from start to end. There are a few functions which will guide you through the form which depend on previous input, such as cells changing colour if an input is not needed (see colour codes below). </t>
  </si>
  <si>
    <t>Measurable heat at installation level</t>
  </si>
  <si>
    <t>Waste gas balance at installation level</t>
  </si>
  <si>
    <t>Electricity at installation level</t>
  </si>
  <si>
    <t>Please give a reference to the procedure for managing the assignment of responsibilities for monitoring and reporting within the installation, and for managing the competences of responsible personnel</t>
  </si>
  <si>
    <t>Quantification of measurable heat flows</t>
  </si>
  <si>
    <t>This sheet is used for tracking the actual version of the monitoring methodology plan. Each version of the monitoring plan should have a unique version number, and a reference date.</t>
  </si>
  <si>
    <t>Depending on the requirements of the Member State, it is possible that the document is exchanged between competent authority and operator with various updates, or that the operator alone keeps track of the versions. In any case, the operator should keep in his files a copy of each version of the monitoring methodology plan.</t>
  </si>
  <si>
    <t>Means that data is not sufficient for calculation (e.g. an emission factor is missing in one year).</t>
  </si>
  <si>
    <t xml:space="preserve">It will help us to have someone who we can contact directly with any questions about your monitoring methodology plan. The persons you name should have the authority to act on behalf of the operator. </t>
  </si>
  <si>
    <t>Registry ID of the installation (as in NIMs):</t>
  </si>
  <si>
    <t>Units which only serve one sub-installation should not be listed here but described in detail in the section (a) of the relevant sub-installation in sheets F and G.</t>
  </si>
  <si>
    <t>As required by Annex VI, section 2(b), of the FAR please list all physical parts of installations and units which serve more than one sub-installation, including heat supply systems, jointly used boilers and CHP units, etc.</t>
  </si>
  <si>
    <t>submitted to verifier</t>
  </si>
  <si>
    <t>assessed by verifier</t>
  </si>
  <si>
    <t>working draft</t>
  </si>
  <si>
    <t>Date of application</t>
  </si>
  <si>
    <t>The description shall include the result of a simplified uncertainty assessment in accordance with Article 7(2), where required.</t>
  </si>
  <si>
    <t>Selecting "TRUE" here means that the data source with the highest rank within the hierarchy set out in section 4 of Annex VII of the FAR has been used above. If this is not the case, please select "FALSE" and select the reason for that from the drop-down list and describe further details below. Reasons for deviation can be the following:</t>
  </si>
  <si>
    <t>Please select below for all measurable heat flows:</t>
  </si>
  <si>
    <t>4.5. (a) Readings of measuring instruments subject to national legal metrological control or measuring instruments compliant with the requirements of the Directive 2014/31/EU or Directive 2014/32/EU</t>
  </si>
  <si>
    <t>For example, if heat is imported and consumed within the installation, the imported flows might be measured by instruments subject to national legal metrological control (section 4.5(a)), while the consumed amounts might be measured by other meters under the operator's control (section 4.5(b)).</t>
  </si>
  <si>
    <t>4.5. (b) Readings of measuring instruments under the operator's control for direct determination of a data set not falling under point a</t>
  </si>
  <si>
    <t>4.5. (c) Readings of measuring instruments not under the operator's control for direct determination of a data set not falling under point a</t>
  </si>
  <si>
    <t>For the specific purpose of the NIMs data collection, this section should cover all data provided in section F.(k) in the "baseline data collection" template.</t>
  </si>
  <si>
    <t>For the specific purpose of the NIMs data collection, this section should cover all data provided in section F.(a) in the "baseline data collection" template.</t>
  </si>
  <si>
    <t>For the specific purpose of the NIMs data collection, this section should cover all data provided in section F.(l) in the "baseline data collection" template.</t>
  </si>
  <si>
    <t>1.</t>
  </si>
  <si>
    <t>2.</t>
  </si>
  <si>
    <t>3.</t>
  </si>
  <si>
    <t>4.</t>
  </si>
  <si>
    <t>5.</t>
  </si>
  <si>
    <t>6.</t>
  </si>
  <si>
    <t>7.</t>
  </si>
  <si>
    <t>8.</t>
  </si>
  <si>
    <t>9.</t>
  </si>
  <si>
    <t>10.</t>
  </si>
  <si>
    <t>11.</t>
  </si>
  <si>
    <t>12.</t>
  </si>
  <si>
    <t>13.</t>
  </si>
  <si>
    <t>14.</t>
  </si>
  <si>
    <t>15.</t>
  </si>
  <si>
    <t>16.</t>
  </si>
  <si>
    <t>Waste gases produced</t>
  </si>
  <si>
    <t>Waste gases consumed</t>
  </si>
  <si>
    <t>Waste gases imported</t>
  </si>
  <si>
    <t>Waste gases exported</t>
  </si>
  <si>
    <t>All descriptions of the methods used in subsequent sections below to quantify parameters to be monitored and reported shall include, where relevant:</t>
  </si>
  <si>
    <t>Fuel input</t>
  </si>
  <si>
    <t>For example, if a boiler produces measurable heat that is consumed by two product benchmark sub-installation, the boiler should be listed below and both sub-installations selected from the drop-down list. If the heat is consumed by only one of the two sub-installation, no entries are required here, but in sheet F.I.(a).</t>
  </si>
  <si>
    <t>Introduction to this sheet</t>
  </si>
  <si>
    <t>If this information is already provided in sufficient detail in section C.II, please just include reference here to this section and proceed with the next points below.</t>
  </si>
  <si>
    <t>The navigation bar above only contains links to sub-installations listed in section C.I.</t>
  </si>
  <si>
    <t>CL exposed?</t>
  </si>
  <si>
    <t>indicator for cond. format.</t>
  </si>
  <si>
    <t>District heating sub-installation</t>
  </si>
  <si>
    <t>The navigation bar above only contains links to sub-installations that are selected as "relevant" in section A.III.2.</t>
  </si>
  <si>
    <t>Sheet "Fall-back" - SUB-INSTALLATION DATA RELATING TO FALL-BACK SUB-INSTALLATIONS</t>
  </si>
  <si>
    <t>value needed for conditional formatting</t>
  </si>
  <si>
    <t>Waste gases flared (not safety flaring)</t>
  </si>
  <si>
    <t>Energy content</t>
  </si>
  <si>
    <t>Please provide a reference to the monitoring plan in accordance with the M&amp;R Regulation where all emission sources are listed as required by section 1(c) of Annex VI of the FAR).</t>
  </si>
  <si>
    <t>Reference to the latest approved monitoring plan:</t>
  </si>
  <si>
    <t>Reference to a flow diagram:</t>
  </si>
  <si>
    <t>All energy and material flows, in particular the source streams, emission sources, measurable and non-measurable heat flows, electricity flows where relevant, and waste gases</t>
  </si>
  <si>
    <t>Description of the installation including its main processes</t>
  </si>
  <si>
    <t>Please also include a (smaller) picture of that flow diagram in the box below.</t>
  </si>
  <si>
    <t>Net heat imported (other sources): this includes heat imported from other installations, or, where measurable heat is consumed by more than one sub-installation, heat produced onsite and consumed within this sub-installation. Measurable heat imported from any product BM sub-installation, pulp production, measurable heat recovered from fuel BM sub-installations or from waste gases should not be included here.</t>
  </si>
  <si>
    <t>Heat from product BM: this includes measurable heat exported from product BM sub-installation with the exception of measurable heat from sub-installations producing pulp production.</t>
  </si>
  <si>
    <t>Heat from pulp: this includes heat imported from sub-installations producing pulp.</t>
  </si>
  <si>
    <t>Heat from fuel BM: this includes measurable heat recovered from waste heat from fuel BM sub-installations.</t>
  </si>
  <si>
    <t>Heat from waste gases: this includes measurable heat which is produced from waste gases.</t>
  </si>
  <si>
    <t>Measurable heat imported</t>
  </si>
  <si>
    <t>Description of the methodology for keeping track of the products produced</t>
  </si>
  <si>
    <t>If relevant, please describe below how corresponding amounts are monitored, in particular if not already covered by the monitoring plan under the M&amp;R Regulation.</t>
  </si>
  <si>
    <t>For the specific purpose of the NIMs data collection, this section should cover all data provided in section F.(j) in the "baseline data collection" template.</t>
  </si>
  <si>
    <t>Are further internal source streams relevant?</t>
  </si>
  <si>
    <t>For the specific purpose of the NIMs data collection, this section should cover all data provided in section F.(i) in the "baseline data collection" template.</t>
  </si>
  <si>
    <t>Measurable heat from pulp</t>
  </si>
  <si>
    <t>Measurable heat from nitric acid</t>
  </si>
  <si>
    <t>Measurable heat exported</t>
  </si>
  <si>
    <t>This should cover the emission factor for each type of measurable heat flow identified above.</t>
  </si>
  <si>
    <t>Pursuant to Article 21 of the FAR, an amount of emissions has to be deducted from the preliminary annual allocation from product-benchmark sub-installations.</t>
  </si>
  <si>
    <t>This should also include any heat from nitric acid pursuant to Article 16(5) of the FAR.</t>
  </si>
  <si>
    <t>the method used for the determination of energy content and emission factor pursuant section 4.6 of Annex VII of the FAR.</t>
  </si>
  <si>
    <t>This should include information for all types of waste gases identified above.</t>
  </si>
  <si>
    <t>Emission factor or carbon content</t>
  </si>
  <si>
    <t>Biomass content</t>
  </si>
  <si>
    <t>Amounts imported or exported</t>
  </si>
  <si>
    <t>the method used for the determination of all calculation factors pursuant section 4.6 of Annex VII of the FAR.</t>
  </si>
  <si>
    <t>the method used for the determination of the energy content pursuant to section 4.6 of Annex VII of the FAR.</t>
  </si>
  <si>
    <t>Please consider the definition and system boundaries as set out in Annex I of the FAR and the relevant section in Guidance Document 9.</t>
  </si>
  <si>
    <t>Uncertainty assessment: other data sources lead to lower uncertainty according to the simplified uncertainty assessment pursuant to Article 7(2) of the FAR.</t>
  </si>
  <si>
    <t>Emission factor</t>
  </si>
  <si>
    <t>For the specific purpose of the NIMs data collection, this section should cover all data provided in section G.(a) in the "baseline data collection" template.</t>
  </si>
  <si>
    <t>For the specific purpose of the NIMs data collection, this section should cover all data provided in section G.(c) in the "baseline data collection" template.</t>
  </si>
  <si>
    <t>emissions from waste gases which are IMPORTED from other installations or sub-installations and consumed in this sub-installation, should not be included here but under point (f) below.</t>
  </si>
  <si>
    <t xml:space="preserve">Measurable heat: where the heat is exclusively produced for this sub-installation, the emissions may be directly attributed here via the fuel’s emissions. </t>
  </si>
  <si>
    <t>emissions associated with measurable heat produced from waste gases imported from other installations or sub-installations and used in this sub-installation, should not be included here but under point (d) below.</t>
  </si>
  <si>
    <t>Data required for the determination of the benchmark improvement rate pursuant to Article 10a(2) of the Directive</t>
  </si>
  <si>
    <t>EUconst_MsgGoOn</t>
  </si>
  <si>
    <t>Please continue with the next points below</t>
  </si>
  <si>
    <t>The attributable emissions will take into account any import or export of measurable heat pursuant to sections 10.1.2 and 10.1.3 of Annex VII of the FAR.</t>
  </si>
  <si>
    <t>The attributable emissions will take into account any import or export of waste gases pursuant to section 10.1.5 of Annex VII of the FAR.</t>
  </si>
  <si>
    <t>Please select below for each type of waste gas produced, consumed (including safety flaring), flared (other than safety flaring), imported and exported:</t>
  </si>
  <si>
    <t>Measurable heat import to and export from this sub-installation</t>
  </si>
  <si>
    <t>(g)</t>
  </si>
  <si>
    <t>Waste gas balance for this sub-installation</t>
  </si>
  <si>
    <t>Please describe how it is determined that the heat is from non-ETS origin and that it is consumed within the system boundaries of this sub-installation.</t>
  </si>
  <si>
    <t>For the specific purpose of the NIMs data collection, this section should cover all data provided in section F.(c) in the "baseline data collection" template.</t>
  </si>
  <si>
    <t>For the specific purpose of the NIMs data collection, this section should cover all data provided in section F.(d)  and F.(k).iv in the "baseline data collection" template.</t>
  </si>
  <si>
    <t>For the specific purpose of the NIMs data collection, this section should cover all data provided in section F.(h) in the "baseline data collection" template.</t>
  </si>
  <si>
    <t>Weighted emission factor</t>
  </si>
  <si>
    <t>the method used for the determination of weighted emission factor pursuant section 4.6 of Annex VII of the FAR.</t>
  </si>
  <si>
    <t>(h)</t>
  </si>
  <si>
    <t>Net calorific value</t>
  </si>
  <si>
    <t>Fuel input from waste gases</t>
  </si>
  <si>
    <t>the method used for the determination of net calorific values and emission factors pursuant section 4.6 of Annex VII of the FAR.</t>
  </si>
  <si>
    <t>For the specific purpose of the NIMs data collection, this section should cover all data provided in section G.(d) in the "baseline data collection" template.</t>
  </si>
  <si>
    <t>Are further measurable heat flows relevant for this sub-installation?</t>
  </si>
  <si>
    <t>Measurable heat produced</t>
  </si>
  <si>
    <t>For the specific purpose of the NIMs data collection, this section should cover all data provided in section G.(e) in the "baseline data collection" template.</t>
  </si>
  <si>
    <t>For the specific purpose of the NIMs data collection, this section should cover all data provided in section G.(f) in the "baseline data collection" template.</t>
  </si>
  <si>
    <t>EUconst_MsgSeeFirst</t>
  </si>
  <si>
    <t xml:space="preserve">Detailed instructions for data entries in this tool can be found at the first copy of this tool. </t>
  </si>
  <si>
    <t>Please enter below the data source pursuant to section 4.5 of Annex VII of the FAR used to determine the amount of measurable heat imported and the method used for the determination of net amounts pursuant to section 7.2 of Annex VII of the FAR from each of the following sources, where relevant :</t>
  </si>
  <si>
    <t>Heat produced</t>
  </si>
  <si>
    <t>Please enter below the data source pursuant to section 4.5 of Annex VII of the FAR used to determine the amount of measurable heat produced.</t>
  </si>
  <si>
    <t>Relevant?</t>
  </si>
  <si>
    <t>imported (other sources)</t>
  </si>
  <si>
    <t>Net measurable flows</t>
  </si>
  <si>
    <t>imported (from product BM)</t>
  </si>
  <si>
    <t>imported (from pulp)</t>
  </si>
  <si>
    <t>imported (from fuel BM)</t>
  </si>
  <si>
    <t>imported (from waste gases)</t>
  </si>
  <si>
    <t>For the specific purpose of the NIMs data collection, this section should cover all data provided in section E.II in the "baseline data collection" template.</t>
  </si>
  <si>
    <t>For the specific purpose of the NIMs data collection, this section should cover all data provided in section E.III in the "baseline data collection" template.</t>
  </si>
  <si>
    <t>For the specific purpose of the NIMs data collection, this section should cover all data provided in section E.IV in the "baseline data collection" template.</t>
  </si>
  <si>
    <t>Please select below for all waste gas flows:</t>
  </si>
  <si>
    <t>In more complex cases, more detailed flow diagrams should be shown for each relevant sub-installation under point (a).iii. of sheets F and G.</t>
  </si>
  <si>
    <t>If relevant methods are described in sufficient detail under point (a) of sheets F and G of all relevant sub-installations, please just state so here.</t>
  </si>
  <si>
    <t>This section covers the procedures required by sections 1.(f) to (h) of Annex VI of the FAR.</t>
  </si>
  <si>
    <t>Entries in this section are only relevant if the installation has more than one sub-installation AND any physical units are used by more than one sub-installation. If this is not the case, please proceed with section II below.</t>
  </si>
  <si>
    <t>Location where records are kept</t>
  </si>
  <si>
    <t>Name of IT system used (where applicable).</t>
  </si>
  <si>
    <t>Post or department responsible</t>
  </si>
  <si>
    <t>Please give a reference to the written procedure of the data flow activities pursuant to Art. 11(2), including diagrams where appropriate for clarification</t>
  </si>
  <si>
    <t>Please give a reference to the written procedures of the control activities pursuant to Art. 11(2), including diagrams where appropriate for clarification</t>
  </si>
  <si>
    <t>Physical parts of installations which serve more than one sub-installation</t>
  </si>
  <si>
    <t>Automatic calculation (to be found in the menu Formula/Calculation options) must be turned on.</t>
  </si>
  <si>
    <t>(email) address</t>
  </si>
  <si>
    <t>Please describe in particular any assumptions if the 95% rule in Article 10(3) of the FAR is applied.</t>
  </si>
  <si>
    <t>If flaring is relevant in your installation, please explain how it was classified into “safety flaring” and other flaring.</t>
  </si>
  <si>
    <t>If you have exported measurable heat for district heating, please describe how you have determined the respective amounts.</t>
  </si>
  <si>
    <t>If the installation did not operate in all years, please provide evidence, as appropriate, and describe how the start of normal operation was determined, if relevant.</t>
  </si>
  <si>
    <t>Hydrogen, ethylene and other HVC</t>
  </si>
  <si>
    <t>Volume fraction of hydrogen</t>
  </si>
  <si>
    <t>Total hydrogen production</t>
  </si>
  <si>
    <t>Total synthesis gas production</t>
  </si>
  <si>
    <t>The name of the product benchmark sub-installation is displayed automatically based in the inputs in sheet "C_InstallationDescription".</t>
  </si>
  <si>
    <t>The status regarding the exposure to significant risk of carbon leakage ("CL") is based on &lt;ADD REFERENCE TO CLL ACT&gt;.</t>
  </si>
  <si>
    <t>Every sub-installation name may occur only once. Otherwise some parts of this template will not function properly.</t>
  </si>
  <si>
    <t>As an exception to that rule, for measurable heat a third sub-installation is defined for the delivery of district heating.</t>
  </si>
  <si>
    <t xml:space="preserve">Note that according to Article 10(3) of the FAR an exemption from the distinction of CL and non-CL may be granted for reporting purposes. </t>
  </si>
  <si>
    <t>For each type of fall-back approach, a maximum of two sub-installations may exist, one exposed to significant risk of carbon leakage, the other non-exposed.</t>
  </si>
  <si>
    <t>Please select for each type of sub-installation, if it is relevant in your installation or not. Don't leave the yellow fields empty.</t>
  </si>
  <si>
    <t>This exemption is applicable if at least 95% of inputs, outputs and emissions belong to one of the "CL" or "non-CL" status.</t>
  </si>
  <si>
    <t>EUconst_MSlistEUTLcodes</t>
  </si>
  <si>
    <t>GR</t>
  </si>
  <si>
    <t>GB</t>
  </si>
  <si>
    <t>This is usually a natural number, i.e. a code different from the Permit identifier used in the Registry (EUTL).</t>
  </si>
  <si>
    <t xml:space="preserve">For example, if the Registry ID is BE000000000123456, please enter here 123456. Together with the Member State selected under (c), this Registry ID (unique ID) will be displayed automatically in (f) below. </t>
  </si>
  <si>
    <t>Unique ID:</t>
  </si>
  <si>
    <t>Intermediate products covered by product benchmarks (Sections 1.6 and 3.1(l) of Annex IV of the FAR)</t>
  </si>
  <si>
    <t>For the specific purpose of the NIMs data collection, this section should cover all data provided in section E.I in the "baseline data collection" template.</t>
  </si>
  <si>
    <t>EUconst_MsgGoToNextSubInst</t>
  </si>
  <si>
    <t>Please proceed to the next sub-installation!</t>
  </si>
  <si>
    <t>The status of the monitoring methodology plan at the reference date should be described in the "status" column. Possible status types include "submitted to verifier", "assessed by verifier", "submitted to the competent authority (CA)", "returned with remarks", "approved by the CA", "working draft" etc.</t>
  </si>
  <si>
    <t>In the "date of application" column, the date as of which the monitoring methodology as described in the plan applies, if applicable.</t>
  </si>
  <si>
    <t>Heat exported</t>
  </si>
  <si>
    <t>Please also describe the import or export of any intermediate products covered by product benchmarks (Sections 1.6 and 3.1(l) of Annex IV of the FAR), and respective amounts are quantified.</t>
  </si>
  <si>
    <t>If the heat is produced from CHPs, please describe how all parameters in chapter 8 of Annex VII of the FAR have been determined.</t>
  </si>
  <si>
    <t>Description</t>
  </si>
  <si>
    <t>Technical connections</t>
  </si>
  <si>
    <t>Electricity</t>
  </si>
  <si>
    <t>This message is automatically generated based on your inputs in sheet "C_InstallationDescription", section C.I.</t>
  </si>
  <si>
    <t>EUconst_ConfirmAllowUseOfData</t>
  </si>
  <si>
    <t>The operator of this installation confirms that this report may be used by the competent authority and the European Commission.</t>
  </si>
  <si>
    <t>Consent to use the data contained in this file</t>
  </si>
  <si>
    <t>Please confirm consent to use information contained in this monitoring methodology plan.</t>
  </si>
  <si>
    <t>The information contained in this file will be used by the competent authority for determining the free allocation pursuant to Article 10a of the EU ETS Directive, and by the European Commission for updating benchmark values. Furthermore this information might be notified to the European Commission in part or as a whole, if requested so, for the purpose of scrutinizing the national implementation measures pursuant to Article 11(1) of the EU ETS Directive.</t>
  </si>
  <si>
    <t>EUconst_MsgEnterThisSection</t>
  </si>
  <si>
    <t>Please enter data in this section!</t>
  </si>
  <si>
    <t>For each type of product, only one sub-installation may be chosen. Similar products which are covered by the same product benchmark in Annex I of the FAR are aggregated.</t>
  </si>
  <si>
    <t xml:space="preserve">If the description pursuant to section 1(c) of Annex VI of the FAR exceeds the space provided here, please refer to an attached document file (and then please list exact file name here). </t>
  </si>
  <si>
    <t>Please provide a flow diagram in accordance with section 1(d) of Annex VI of the FAR, which contains at least the following information and provide a reference (filename, date) and attach a copy when submitting this monitoring methodology plan to your competent authority.</t>
  </si>
  <si>
    <t>For each part or unit, please select all relevant sub-installations from the drop down lists which contains all sub-installations selected in section C.I.</t>
  </si>
  <si>
    <t>If there is more than one sub-installation relevant for your installation, and emissions of one source stream are determined individually for each sub-installation in sheets F or G, please compare the emissions of the annual emission report with the sum of emissions for each sub-installation. If deviations occur please describe according to section 3.2.2 of Annex VII of the FAR the method to correct the data.</t>
  </si>
  <si>
    <t>Please describe how it is ensured that no data gaps or double counting occurred pursuant to section 3(b) of Annex VI of the FAR and taking into consideration the provisions in Article 10(5) of the FAR.</t>
  </si>
  <si>
    <t>As required by Annex VI, section 2(d) of the FAR, please describe for each sub-installation identified under (a) above the methods to assign parts of installations and their emissions to the respective sub-installations.</t>
  </si>
  <si>
    <t>Where relevant and to the extent possible, please refer to the corresponding procedures in the MRR monitoring plan and integrate them there.</t>
  </si>
  <si>
    <t>This description should in particular take into account the provisions in section 3.2.1 of Annex VII of the FAR.</t>
  </si>
  <si>
    <t>For the specific purpose of the NIMs data collection, this section should cover all data provided in section F.(g) in the "baseline data collection" template.</t>
  </si>
  <si>
    <t>emissions attributable to measurable heat imported to or exported from this sub-installation should not be described here but under point (g) below in accordance with the provisions set out in section 10.1.2, sub-sections 4 and 5 of Annex VII of the FAR.</t>
  </si>
  <si>
    <t>Is transferred CO2 imported or exported relevant?</t>
  </si>
  <si>
    <t>The term "fuel" should be understood as any source stream in accordance with the M&amp;R Regulation that is combustible and for which a net calorific value can be determined.</t>
  </si>
  <si>
    <t>At several occasions this document makes reference to external files. Please note that any information contained in such still forms an integral part of the monitoring methodology plan.</t>
  </si>
  <si>
    <t>I.</t>
  </si>
  <si>
    <t>J.</t>
  </si>
  <si>
    <t>Documents supporting this report</t>
  </si>
  <si>
    <t>J. 
Comments</t>
  </si>
  <si>
    <t>Sheet "Comments" -  COMMENTS AND FURTHER INFORMATION</t>
  </si>
  <si>
    <t>Please list here all relevant documents which are submitted together with this report</t>
  </si>
  <si>
    <t>Please provide file name(s) (if in an electronic format) or document reference number(s) (if hard copy) below:</t>
  </si>
  <si>
    <t>File name/Reference</t>
  </si>
  <si>
    <t>Document description</t>
  </si>
  <si>
    <t>Free space for all kinds of supplemental information</t>
  </si>
  <si>
    <t>In space below you can enter all information which was not suitable for input in other sheets and which you consider important for the competent authority</t>
  </si>
  <si>
    <t>EUconst_MsgBackToSheetF</t>
  </si>
  <si>
    <t>Click here to return to sheet F_ProductBM</t>
  </si>
  <si>
    <t>I. 
MS specific</t>
  </si>
  <si>
    <t>Sheet "MSspecific" -  ADDITIONAL DATA REQUIREMENTS BY THE MEMBER STATE</t>
  </si>
  <si>
    <t>To be defined by the Member State</t>
  </si>
  <si>
    <t>Directly attributable emissions</t>
  </si>
  <si>
    <t>Wherever fuels are used to produce measurable heat which is consumed in more than one sub-installation (e.g. a central power house at the installation, or a more complex steam network with several heat producing units), the fuels should not be included in the Directly attributable emissions of the sub-installation but under point (d) below.</t>
  </si>
  <si>
    <t>Attribution of directly attributable emissions</t>
  </si>
  <si>
    <t>TEXT (Language Version)</t>
  </si>
  <si>
    <t>a_Contents'!$B$5</t>
  </si>
  <si>
    <t>a_Contents'!$B$7</t>
  </si>
  <si>
    <t>a_Contents'!$C$44</t>
  </si>
  <si>
    <t>a_Contents'!$C$45</t>
  </si>
  <si>
    <t>a_Contents'!$C$48</t>
  </si>
  <si>
    <t>a_Contents'!$C$50</t>
  </si>
  <si>
    <t>a_Contents'!$C$51</t>
  </si>
  <si>
    <t>a_Contents'!$C$53</t>
  </si>
  <si>
    <t>a_Contents'!$C$59</t>
  </si>
  <si>
    <t>a_Contents'!$G$59</t>
  </si>
  <si>
    <t>a_Contents'!$C$8; 'b_Guidelines &amp; conditions'!$B$5</t>
  </si>
  <si>
    <t>b_Guidelines &amp; conditions'!$B$7</t>
  </si>
  <si>
    <t>b_Guidelines &amp; conditions'!$B$9</t>
  </si>
  <si>
    <t>b_Guidelines &amp; conditions'!$B$10</t>
  </si>
  <si>
    <t>b_Guidelines &amp; conditions'!$B$11</t>
  </si>
  <si>
    <t>b_Guidelines &amp; conditions'!$B$12</t>
  </si>
  <si>
    <t>b_Guidelines &amp; conditions'!$B$13</t>
  </si>
  <si>
    <t>b_Guidelines &amp; conditions'!$B$14</t>
  </si>
  <si>
    <t>b_Guidelines &amp; conditions'!$B$15</t>
  </si>
  <si>
    <t>b_Guidelines &amp; conditions'!$B$17</t>
  </si>
  <si>
    <t>b_Guidelines &amp; conditions'!$B$19</t>
  </si>
  <si>
    <t>b_Guidelines &amp; conditions'!$B$20</t>
  </si>
  <si>
    <t>b_Guidelines &amp; conditions'!$B$21</t>
  </si>
  <si>
    <t>b_Guidelines &amp; conditions'!$B$22</t>
  </si>
  <si>
    <t>b_Guidelines &amp; conditions'!$B$23</t>
  </si>
  <si>
    <t>b_Guidelines &amp; conditions'!$B$24</t>
  </si>
  <si>
    <t>b_Guidelines &amp; conditions'!$C$25</t>
  </si>
  <si>
    <t>b_Guidelines &amp; conditions'!$D$25</t>
  </si>
  <si>
    <t>b_Guidelines &amp; conditions'!$C$26</t>
  </si>
  <si>
    <t>b_Guidelines &amp; conditions'!$D$26</t>
  </si>
  <si>
    <t>b_Guidelines &amp; conditions'!$C$27</t>
  </si>
  <si>
    <t>b_Guidelines &amp; conditions'!$D$27</t>
  </si>
  <si>
    <t>b_Guidelines &amp; conditions'!$C$28</t>
  </si>
  <si>
    <t>b_Guidelines &amp; conditions'!$D$28</t>
  </si>
  <si>
    <t>b_Guidelines &amp; conditions'!$C$29</t>
  </si>
  <si>
    <t>b_Guidelines &amp; conditions'!$D$29</t>
  </si>
  <si>
    <t>b_Guidelines &amp; conditions'!$B$32</t>
  </si>
  <si>
    <t>b_Guidelines &amp; conditions'!$B$33</t>
  </si>
  <si>
    <t>b_Guidelines &amp; conditions'!$D$33</t>
  </si>
  <si>
    <t>b_Guidelines &amp; conditions'!$B$34</t>
  </si>
  <si>
    <t>b_Guidelines &amp; conditions'!$D$34</t>
  </si>
  <si>
    <t>b_Guidelines &amp; conditions'!$D$35</t>
  </si>
  <si>
    <t>b_Guidelines &amp; conditions'!$D$36</t>
  </si>
  <si>
    <t>b_Guidelines &amp; conditions'!$D$37</t>
  </si>
  <si>
    <t>b_Guidelines &amp; conditions'!$D$38</t>
  </si>
  <si>
    <t>b_Guidelines &amp; conditions'!$D$39</t>
  </si>
  <si>
    <t>b_Guidelines &amp; conditions'!$D$40</t>
  </si>
  <si>
    <t>b_Guidelines &amp; conditions'!$B$42</t>
  </si>
  <si>
    <t>b_Guidelines &amp; conditions'!$B$43</t>
  </si>
  <si>
    <t>b_Guidelines &amp; conditions'!$B$44</t>
  </si>
  <si>
    <t>b_Guidelines &amp; conditions'!$B$45</t>
  </si>
  <si>
    <t>b_Guidelines &amp; conditions'!$B$47</t>
  </si>
  <si>
    <t>b_Guidelines &amp; conditions'!$B$50</t>
  </si>
  <si>
    <t>b_Guidelines &amp; conditions'!$B$52</t>
  </si>
  <si>
    <t>b_Guidelines &amp; conditions'!$D$54</t>
  </si>
  <si>
    <t>b_Guidelines &amp; conditions'!$B$64</t>
  </si>
  <si>
    <t>b_Guidelines &amp; conditions'!$B$65</t>
  </si>
  <si>
    <t>b_Guidelines &amp; conditions'!$B$66</t>
  </si>
  <si>
    <t>b_Guidelines &amp; conditions'!$D$66</t>
  </si>
  <si>
    <t>b_Guidelines &amp; conditions'!$B$67</t>
  </si>
  <si>
    <t>b_Guidelines &amp; conditions'!$D$67</t>
  </si>
  <si>
    <t>b_Guidelines &amp; conditions'!$B$69</t>
  </si>
  <si>
    <t>b_Guidelines &amp; conditions'!$B$70</t>
  </si>
  <si>
    <t>b_Guidelines &amp; conditions'!$B$72</t>
  </si>
  <si>
    <t>b_Guidelines &amp; conditions'!$B$73</t>
  </si>
  <si>
    <t>b_Guidelines &amp; conditions'!$B$77</t>
  </si>
  <si>
    <t>A_VersionMMP'!$B$2</t>
  </si>
  <si>
    <t>A_VersionMMP'!$D$6</t>
  </si>
  <si>
    <t>A_VersionMMP'!$D$8</t>
  </si>
  <si>
    <t>A_VersionMMP'!$D$10</t>
  </si>
  <si>
    <t>A_VersionMMP'!$D$11</t>
  </si>
  <si>
    <t>A_VersionMMP'!$D$12</t>
  </si>
  <si>
    <t>A_VersionMMP'!$D$13</t>
  </si>
  <si>
    <t>A_VersionMMP'!$D$16</t>
  </si>
  <si>
    <t>A_VersionMMP'!$E$19</t>
  </si>
  <si>
    <t>A_VersionMMP'!$F$19</t>
  </si>
  <si>
    <t>A_VersionMMP'!$G$19</t>
  </si>
  <si>
    <t>A_VersionMMP'!$I$19</t>
  </si>
  <si>
    <t>A_VersionMMP'!$J$19</t>
  </si>
  <si>
    <t>B_InstallationData'!$B$2</t>
  </si>
  <si>
    <t>B_InstallationData'!$D$6</t>
  </si>
  <si>
    <t>B_InstallationData'!$D$8</t>
  </si>
  <si>
    <t>B_InstallationData'!$D$10</t>
  </si>
  <si>
    <t>B_InstallationData'!$D$13</t>
  </si>
  <si>
    <t>B_InstallationData'!$D$14</t>
  </si>
  <si>
    <t>B_InstallationData'!$D$18</t>
  </si>
  <si>
    <t>B_InstallationData'!$E$20</t>
  </si>
  <si>
    <t>B_InstallationData'!$E$22</t>
  </si>
  <si>
    <t>B_InstallationData'!$E$24</t>
  </si>
  <si>
    <t>B_InstallationData'!$I$24</t>
  </si>
  <si>
    <t>B_InstallationData'!$E$26</t>
  </si>
  <si>
    <t>B_InstallationData'!$D$28</t>
  </si>
  <si>
    <t>B_InstallationData'!$E$30</t>
  </si>
  <si>
    <t>a_Contents'!$C$49; 'B_InstallationData'!$E$32</t>
  </si>
  <si>
    <t>B_InstallationData'!$E$33</t>
  </si>
  <si>
    <t>B_InstallationData'!$E$34</t>
  </si>
  <si>
    <t>B_InstallationData'!$E$35</t>
  </si>
  <si>
    <t>B_InstallationData'!$E$36</t>
  </si>
  <si>
    <t>B_InstallationData'!$E$37</t>
  </si>
  <si>
    <t>B_InstallationData'!$E$39</t>
  </si>
  <si>
    <t>B_InstallationData'!$E$41</t>
  </si>
  <si>
    <t>B_InstallationData'!$E$43</t>
  </si>
  <si>
    <t>B_InstallationData'!$E$44</t>
  </si>
  <si>
    <t>B_InstallationData'!$E$45</t>
  </si>
  <si>
    <t>B_InstallationData'!$E$46</t>
  </si>
  <si>
    <t>B_InstallationData'!$E$47</t>
  </si>
  <si>
    <t>B_InstallationData'!$E$48</t>
  </si>
  <si>
    <t>B_InstallationData'!$E$50</t>
  </si>
  <si>
    <t>B_InstallationData'!$D$52</t>
  </si>
  <si>
    <t>B_InstallationData'!$E$54</t>
  </si>
  <si>
    <t>B_InstallationData'!$E$55</t>
  </si>
  <si>
    <t>B_InstallationData'!$E$57</t>
  </si>
  <si>
    <t>B_InstallationData'!$E$66</t>
  </si>
  <si>
    <t>B_InstallationData'!$G$57; 'B_InstallationData'!$G$66</t>
  </si>
  <si>
    <t>B_InstallationData'!$G$58; 'B_InstallationData'!$G$67</t>
  </si>
  <si>
    <t>B_InstallationData'!$G$59; 'B_InstallationData'!$G$68</t>
  </si>
  <si>
    <t>B_InstallationData'!$G$60; 'B_InstallationData'!$G$69</t>
  </si>
  <si>
    <t>B_InstallationData'!$G$61; 'B_InstallationData'!$G$70</t>
  </si>
  <si>
    <t>B_InstallationData'!$G$63; 'B_InstallationData'!$G$72</t>
  </si>
  <si>
    <t>B_InstallationData'!$G$64; 'B_InstallationData'!$G$73</t>
  </si>
  <si>
    <t>C_InstallationDescription'!$B$2</t>
  </si>
  <si>
    <t>C_InstallationDescription'!$I$3</t>
  </si>
  <si>
    <t>C_InstallationDescription'!$K$3</t>
  </si>
  <si>
    <t>C_InstallationDescription'!$D$6</t>
  </si>
  <si>
    <t>C_InstallationDescription'!$G$3; 'C_InstallationDescription'!$D$8</t>
  </si>
  <si>
    <t>C_InstallationDescription'!$D$10</t>
  </si>
  <si>
    <t>C_InstallationDescription'!$E$12</t>
  </si>
  <si>
    <t>C_InstallationDescription'!$E$13</t>
  </si>
  <si>
    <t>C_InstallationDescription'!$E$14</t>
  </si>
  <si>
    <t>C_InstallationDescription'!$E$16</t>
  </si>
  <si>
    <t>C_InstallationDescription'!$D$28</t>
  </si>
  <si>
    <t>C_InstallationDescription'!$E$30</t>
  </si>
  <si>
    <t>C_InstallationDescription'!$E$31</t>
  </si>
  <si>
    <t>C_InstallationDescription'!$E$32</t>
  </si>
  <si>
    <t>C_InstallationDescription'!$E$33</t>
  </si>
  <si>
    <t>C_InstallationDescription'!$E$34</t>
  </si>
  <si>
    <t>C_InstallationDescription'!$E$15; 'C_InstallationDescription'!$E$35</t>
  </si>
  <si>
    <t>C_InstallationDescription'!$K$36</t>
  </si>
  <si>
    <t>C_InstallationDescription'!$L$16; 'C_InstallationDescription'!$L$36</t>
  </si>
  <si>
    <t>C_InstallationDescription'!$D$45</t>
  </si>
  <si>
    <t>C_InstallationDescription'!$E$47</t>
  </si>
  <si>
    <t>C_InstallationDescription'!$E$48</t>
  </si>
  <si>
    <t>C_InstallationDescription'!$E$53</t>
  </si>
  <si>
    <t>C_InstallationDescription'!$E$54</t>
  </si>
  <si>
    <t>C_InstallationDescription'!$E$56</t>
  </si>
  <si>
    <t>C_InstallationDescription'!$E$57</t>
  </si>
  <si>
    <t>C_InstallationDescription'!$F$59</t>
  </si>
  <si>
    <t>C_InstallationDescription'!$F$60</t>
  </si>
  <si>
    <t>C_InstallationDescription'!$F$61</t>
  </si>
  <si>
    <t>C_InstallationDescription'!$E$62</t>
  </si>
  <si>
    <t>C_InstallationDescription'!$E$63</t>
  </si>
  <si>
    <t>C_InstallationDescription'!$D$68</t>
  </si>
  <si>
    <t>C_InstallationDescription'!$E$70</t>
  </si>
  <si>
    <t>C_InstallationDescription'!$E$71</t>
  </si>
  <si>
    <t>C_InstallationDescription'!$E$72</t>
  </si>
  <si>
    <t>C_InstallationDescription'!$E$73</t>
  </si>
  <si>
    <t>C_InstallationDescription'!$E$74</t>
  </si>
  <si>
    <t>C_InstallationDescription'!$E$75</t>
  </si>
  <si>
    <t>C_InstallationDescription'!$F$78</t>
  </si>
  <si>
    <t>C_InstallationDescription'!$F$79</t>
  </si>
  <si>
    <t>C_InstallationDescription'!$F$80</t>
  </si>
  <si>
    <t>C_InstallationDescription'!$E$81</t>
  </si>
  <si>
    <t>C_InstallationDescription'!$F$82</t>
  </si>
  <si>
    <t>C_InstallationDescription'!$F$83</t>
  </si>
  <si>
    <t>C_InstallationDescription'!$E$84</t>
  </si>
  <si>
    <t>C_InstallationDescription'!$F$85</t>
  </si>
  <si>
    <t>C_InstallationDescription'!$F$86</t>
  </si>
  <si>
    <t>C_InstallationDescription'!$F$87</t>
  </si>
  <si>
    <t>C_InstallationDescription'!$F$89</t>
  </si>
  <si>
    <t>C_InstallationDescription'!$I$89</t>
  </si>
  <si>
    <t>C_InstallationDescription'!$K$89</t>
  </si>
  <si>
    <t>C_InstallationDescription'!$M$89</t>
  </si>
  <si>
    <t>C_InstallationDescription'!$E$101</t>
  </si>
  <si>
    <t>C_InstallationDescription'!$E$102</t>
  </si>
  <si>
    <t>C_InstallationDescription'!$D$16; 'C_InstallationDescription'!$D$36; 'C_InstallationDescription'!$E$89; 'C_InstallationDescription'!$E$103</t>
  </si>
  <si>
    <t>C_InstallationDescription'!$F$103</t>
  </si>
  <si>
    <t>C_InstallationDescription'!$H$103</t>
  </si>
  <si>
    <t>C_InstallationDescription'!$J$103</t>
  </si>
  <si>
    <t>C_InstallationDescription'!$M$103</t>
  </si>
  <si>
    <t>D_MethodsProcedures'!$B$2</t>
  </si>
  <si>
    <t>D_MethodsProcedures'!$D$6</t>
  </si>
  <si>
    <t>D_MethodsProcedures'!$G$3; 'D_MethodsProcedures'!$D$8</t>
  </si>
  <si>
    <t>D_MethodsProcedures'!$D$10</t>
  </si>
  <si>
    <t>D_MethodsProcedures'!$E$12</t>
  </si>
  <si>
    <t>D_MethodsProcedures'!$E$13</t>
  </si>
  <si>
    <t>D_MethodsProcedures'!$E$14</t>
  </si>
  <si>
    <t>D_MethodsProcedures'!$E$15</t>
  </si>
  <si>
    <t>D_MethodsProcedures'!$E$16</t>
  </si>
  <si>
    <t>D_MethodsProcedures'!$E$18</t>
  </si>
  <si>
    <t>D_MethodsProcedures'!$F$18</t>
  </si>
  <si>
    <t>D_MethodsProcedures'!$J$18</t>
  </si>
  <si>
    <t>D_MethodsProcedures'!$E$36</t>
  </si>
  <si>
    <t>D_MethodsProcedures'!$E$37</t>
  </si>
  <si>
    <t>D_MethodsProcedures'!$E$38</t>
  </si>
  <si>
    <t>D_MethodsProcedures'!$E$39</t>
  </si>
  <si>
    <t>D_MethodsProcedures'!$E$40</t>
  </si>
  <si>
    <t>D_MethodsProcedures'!$E$47</t>
  </si>
  <si>
    <t>D_MethodsProcedures'!$E$48</t>
  </si>
  <si>
    <t>D_MethodsProcedures'!$E$49</t>
  </si>
  <si>
    <t>D_MethodsProcedures'!$I$3; 'D_MethodsProcedures'!$D$54</t>
  </si>
  <si>
    <t>D_MethodsProcedures'!$D$56</t>
  </si>
  <si>
    <t>D_MethodsProcedures'!$D$57</t>
  </si>
  <si>
    <t>D_MethodsProcedures'!$E$59</t>
  </si>
  <si>
    <t>D_MethodsProcedures'!$E$70</t>
  </si>
  <si>
    <t>D_MethodsProcedures'!$E$71</t>
  </si>
  <si>
    <t>D_MethodsProcedures'!$E$82</t>
  </si>
  <si>
    <t>D_MethodsProcedures'!$E$93</t>
  </si>
  <si>
    <t>D_MethodsProcedures'!$E$60; 'D_MethodsProcedures'!$E$72; 'D_MethodsProcedures'!$E$83; 'D_MethodsProcedures'!$E$94</t>
  </si>
  <si>
    <t>D_MethodsProcedures'!$E$61; 'D_MethodsProcedures'!$E$73; 'D_MethodsProcedures'!$E$84; 'D_MethodsProcedures'!$E$95</t>
  </si>
  <si>
    <t>D_MethodsProcedures'!$E$62; 'D_MethodsProcedures'!$E$74; 'D_MethodsProcedures'!$E$85; 'D_MethodsProcedures'!$E$96</t>
  </si>
  <si>
    <t>D_MethodsProcedures'!$E$63; 'D_MethodsProcedures'!$E$75; 'D_MethodsProcedures'!$E$86; 'D_MethodsProcedures'!$E$97</t>
  </si>
  <si>
    <t>D_MethodsProcedures'!$E$64; 'D_MethodsProcedures'!$E$76; 'D_MethodsProcedures'!$E$87; 'D_MethodsProcedures'!$E$98</t>
  </si>
  <si>
    <t>D_MethodsProcedures'!$E$65; 'D_MethodsProcedures'!$E$77; 'D_MethodsProcedures'!$E$88; 'D_MethodsProcedures'!$E$99</t>
  </si>
  <si>
    <t>D_MethodsProcedures'!$E$66; 'D_MethodsProcedures'!$E$78; 'D_MethodsProcedures'!$E$89; 'D_MethodsProcedures'!$E$100</t>
  </si>
  <si>
    <t>D_MethodsProcedures'!$E$67; 'D_MethodsProcedures'!$E$79; 'D_MethodsProcedures'!$E$90; 'D_MethodsProcedures'!$E$101</t>
  </si>
  <si>
    <t>D_MethodsProcedures'!$E$68; 'D_MethodsProcedures'!$E$80; 'D_MethodsProcedures'!$E$91; 'D_MethodsProcedures'!$E$102</t>
  </si>
  <si>
    <t>E_EnergyFlows'!$B$2</t>
  </si>
  <si>
    <t>E_EnergyFlows'!$M$3</t>
  </si>
  <si>
    <t>E_EnergyFlows'!$D$6</t>
  </si>
  <si>
    <t>E_EnergyFlows'!$E$27</t>
  </si>
  <si>
    <t>E_EnergyFlows'!$E$28</t>
  </si>
  <si>
    <t>E_EnergyFlows'!$D$55</t>
  </si>
  <si>
    <t>E_EnergyFlows'!$E$57</t>
  </si>
  <si>
    <t>E_EnergyFlows'!$E$58</t>
  </si>
  <si>
    <t>E_EnergyFlows'!$E$59</t>
  </si>
  <si>
    <t>E_EnergyFlows'!$E$63</t>
  </si>
  <si>
    <t>E_EnergyFlows'!$F$66</t>
  </si>
  <si>
    <t>E_EnergyFlows'!$F$67</t>
  </si>
  <si>
    <t>E_EnergyFlows'!$D$89</t>
  </si>
  <si>
    <t>E_EnergyFlows'!$E$91</t>
  </si>
  <si>
    <t>E_EnergyFlows'!$E$92</t>
  </si>
  <si>
    <t>E_EnergyFlows'!$E$93</t>
  </si>
  <si>
    <t>E_EnergyFlows'!$E$97</t>
  </si>
  <si>
    <t>E_EnergyFlows'!$F$100</t>
  </si>
  <si>
    <t>E_EnergyFlows'!$F$102</t>
  </si>
  <si>
    <t>E_EnergyFlows'!$F$103</t>
  </si>
  <si>
    <t>E_EnergyFlows'!$D$122</t>
  </si>
  <si>
    <t>E_EnergyFlows'!$E$124</t>
  </si>
  <si>
    <t>E_EnergyFlows'!$E$125</t>
  </si>
  <si>
    <t>E_EnergyFlows'!$E$126</t>
  </si>
  <si>
    <t>E_EnergyFlows'!$F$133</t>
  </si>
  <si>
    <t>E_EnergyFlows'!$F$136</t>
  </si>
  <si>
    <t>E_EnergyFlows'!$F$78; 'E_EnergyFlows'!$F$111; 'E_EnergyFlows'!$F$142</t>
  </si>
  <si>
    <t>F_ProductBM'!$B$2</t>
  </si>
  <si>
    <t>F_ProductBM'!$D$7</t>
  </si>
  <si>
    <t>F_ProductBM'!$E$9</t>
  </si>
  <si>
    <t>F_ProductBM'!$D$28</t>
  </si>
  <si>
    <t>F_ProductBM'!$E$41</t>
  </si>
  <si>
    <t>F_ProductBM'!$E$48</t>
  </si>
  <si>
    <t>F_ProductBM'!$E$54</t>
  </si>
  <si>
    <t>F_ProductBM'!$F$58</t>
  </si>
  <si>
    <t>F_ProductBM'!$F$65</t>
  </si>
  <si>
    <t>F_ProductBM'!$F$69</t>
  </si>
  <si>
    <t>F_ProductBM'!$F$70</t>
  </si>
  <si>
    <t>F_ProductBM'!$E$85</t>
  </si>
  <si>
    <t>F_ProductBM'!$E$90</t>
  </si>
  <si>
    <t>F_ProductBM'!$E$91</t>
  </si>
  <si>
    <t>F_ProductBM'!$E$92</t>
  </si>
  <si>
    <t>F_ProductBM'!$E$119</t>
  </si>
  <si>
    <t>F_ProductBM'!$E$120</t>
  </si>
  <si>
    <t>F_ProductBM'!$E$121</t>
  </si>
  <si>
    <t>F_ProductBM'!$F$126</t>
  </si>
  <si>
    <t>F_ProductBM'!$E$134</t>
  </si>
  <si>
    <t>F_ProductBM'!$E$135</t>
  </si>
  <si>
    <t>F_ProductBM'!$F$136</t>
  </si>
  <si>
    <t>F_ProductBM'!$F$137</t>
  </si>
  <si>
    <t>F_ProductBM'!$E$138</t>
  </si>
  <si>
    <t>F_ProductBM'!$E$146</t>
  </si>
  <si>
    <t>F_ProductBM'!$F$149</t>
  </si>
  <si>
    <t>F_ProductBM'!$F$150</t>
  </si>
  <si>
    <t>F_ProductBM'!$E$166</t>
  </si>
  <si>
    <t>F_ProductBM'!$E$147; 'F_ProductBM'!$E$167</t>
  </si>
  <si>
    <t>F_ProductBM'!$E$174</t>
  </si>
  <si>
    <t>F_ProductBM'!$F$179</t>
  </si>
  <si>
    <t>F_ProductBM'!$E$205</t>
  </si>
  <si>
    <t>F_ProductBM'!$E$206</t>
  </si>
  <si>
    <t>F_ProductBM'!$E$259</t>
  </si>
  <si>
    <t>F_ProductBM'!$E$260</t>
  </si>
  <si>
    <t>F_ProductBM'!$E$265</t>
  </si>
  <si>
    <t>F_ProductBM'!$F$266</t>
  </si>
  <si>
    <t>F_ProductBM'!$F$267</t>
  </si>
  <si>
    <t>F_ProductBM'!$F$287</t>
  </si>
  <si>
    <t>F_ProductBM'!$F$288</t>
  </si>
  <si>
    <t>F_ProductBM'!$E$109; 'F_ProductBM'!$E$195; 'F_ProductBM'!$E$231; 'F_ProductBM'!$E$297</t>
  </si>
  <si>
    <t>F_ProductBM'!$D$30; 'F_ProductBM'!$D$307; 'F_ProductBM'!$D$511; 'F_ProductBM'!$D$715; 'F_ProductBM'!$D$919; 'F_ProductBM'!$D$1123; 'F_ProductBM'!$D$1327; 'F_ProductBM'!$D$1531; 'F_ProductBM'!$D$1735; 'F_ProductBM'!$D$1939</t>
  </si>
  <si>
    <t>F_ProductBM'!$E$31; 'F_ProductBM'!$E$308; 'F_ProductBM'!$E$512; 'F_ProductBM'!$E$716; 'F_ProductBM'!$E$920; 'F_ProductBM'!$E$1124; 'F_ProductBM'!$E$1328; 'F_ProductBM'!$E$1532; 'F_ProductBM'!$E$1736; 'F_ProductBM'!$E$1940</t>
  </si>
  <si>
    <t>F_ProductBM'!$E$51; 'F_ProductBM'!$E$323; 'F_ProductBM'!$E$527; 'F_ProductBM'!$E$731; 'F_ProductBM'!$E$935; 'F_ProductBM'!$E$1139; 'F_ProductBM'!$E$1343; 'F_ProductBM'!$E$1547; 'F_ProductBM'!$E$1751; 'F_ProductBM'!$E$1955</t>
  </si>
  <si>
    <t>F_ProductBM'!$F$60; 'F_ProductBM'!$F$327; 'F_ProductBM'!$F$531; 'F_ProductBM'!$F$735; 'F_ProductBM'!$F$939; 'F_ProductBM'!$F$1143; 'F_ProductBM'!$F$1347; 'F_ProductBM'!$F$1551; 'F_ProductBM'!$F$1755; 'F_ProductBM'!$F$1959</t>
  </si>
  <si>
    <t>F_ProductBM'!$F$62; 'F_ProductBM'!$F$329; 'F_ProductBM'!$F$533; 'F_ProductBM'!$F$737; 'F_ProductBM'!$F$941; 'F_ProductBM'!$F$1145; 'F_ProductBM'!$F$1349; 'F_ProductBM'!$F$1553; 'F_ProductBM'!$F$1757; 'F_ProductBM'!$F$1961</t>
  </si>
  <si>
    <t>F_ProductBM'!$F$64; 'F_ProductBM'!$F$331; 'F_ProductBM'!$F$535; 'F_ProductBM'!$F$739; 'F_ProductBM'!$F$943; 'F_ProductBM'!$F$1147; 'F_ProductBM'!$F$1351; 'F_ProductBM'!$F$1555; 'F_ProductBM'!$F$1759; 'F_ProductBM'!$F$1963</t>
  </si>
  <si>
    <t>F_ProductBM'!$E$89; 'F_ProductBM'!$E$350; 'F_ProductBM'!$E$554; 'F_ProductBM'!$E$758; 'F_ProductBM'!$E$962; 'F_ProductBM'!$E$1166; 'F_ProductBM'!$E$1370; 'F_ProductBM'!$E$1574; 'F_ProductBM'!$E$1778; 'F_ProductBM'!$E$1982</t>
  </si>
  <si>
    <t>F_ProductBM'!$E$118; 'F_ProductBM'!$E$369; 'F_ProductBM'!$E$573; 'F_ProductBM'!$E$777; 'F_ProductBM'!$E$981; 'F_ProductBM'!$E$1185; 'F_ProductBM'!$E$1389; 'F_ProductBM'!$E$1593; 'F_ProductBM'!$E$1797; 'F_ProductBM'!$E$2001</t>
  </si>
  <si>
    <t>F_ProductBM'!$E$133; 'F_ProductBM'!$E$381; 'F_ProductBM'!$E$585; 'F_ProductBM'!$E$789; 'F_ProductBM'!$E$993; 'F_ProductBM'!$E$1197; 'F_ProductBM'!$E$1401; 'F_ProductBM'!$E$1605; 'F_ProductBM'!$E$1809; 'F_ProductBM'!$E$2013</t>
  </si>
  <si>
    <t>F_ProductBM'!$E$145; 'F_ProductBM'!$E$389; 'F_ProductBM'!$E$593; 'F_ProductBM'!$E$797; 'F_ProductBM'!$E$1001; 'F_ProductBM'!$E$1205; 'F_ProductBM'!$E$1409; 'F_ProductBM'!$E$1613; 'F_ProductBM'!$E$1817; 'F_ProductBM'!$E$2021</t>
  </si>
  <si>
    <t>F_ProductBM'!$F$152; 'F_ProductBM'!$F$392; 'F_ProductBM'!$F$596; 'F_ProductBM'!$F$800; 'F_ProductBM'!$F$1004; 'F_ProductBM'!$F$1208; 'F_ProductBM'!$F$1412; 'F_ProductBM'!$F$1616; 'F_ProductBM'!$F$1820; 'F_ProductBM'!$F$2024</t>
  </si>
  <si>
    <t>F_ProductBM'!$F$154; 'F_ProductBM'!$F$394; 'F_ProductBM'!$F$598; 'F_ProductBM'!$F$802; 'F_ProductBM'!$F$1006; 'F_ProductBM'!$F$1210; 'F_ProductBM'!$F$1414; 'F_ProductBM'!$F$1618; 'F_ProductBM'!$F$1822; 'F_ProductBM'!$F$2026</t>
  </si>
  <si>
    <t>F_ProductBM'!$F$155; 'F_ProductBM'!$F$395; 'F_ProductBM'!$F$599; 'F_ProductBM'!$F$803; 'F_ProductBM'!$F$1007; 'F_ProductBM'!$F$1211; 'F_ProductBM'!$F$1415; 'F_ProductBM'!$F$1619; 'F_ProductBM'!$F$1823; 'F_ProductBM'!$F$2027</t>
  </si>
  <si>
    <t>F_ProductBM'!$E$165; 'F_ProductBM'!$E$405; 'F_ProductBM'!$E$609; 'F_ProductBM'!$E$813; 'F_ProductBM'!$E$1017; 'F_ProductBM'!$E$1221; 'F_ProductBM'!$E$1425; 'F_ProductBM'!$E$1629; 'F_ProductBM'!$E$1833; 'F_ProductBM'!$E$2037</t>
  </si>
  <si>
    <t>F_ProductBM'!$E$204; 'F_ProductBM'!$E$432; 'F_ProductBM'!$E$636; 'F_ProductBM'!$E$840; 'F_ProductBM'!$E$1044; 'F_ProductBM'!$E$1248; 'F_ProductBM'!$E$1452; 'F_ProductBM'!$E$1656; 'F_ProductBM'!$E$1860; 'F_ProductBM'!$E$2064</t>
  </si>
  <si>
    <t>F_ProductBM'!$E$207; 'F_ProductBM'!$E$433; 'F_ProductBM'!$E$637; 'F_ProductBM'!$E$841; 'F_ProductBM'!$E$1045; 'F_ProductBM'!$E$1249; 'F_ProductBM'!$E$1453; 'F_ProductBM'!$E$1657; 'F_ProductBM'!$E$1861; 'F_ProductBM'!$E$2065</t>
  </si>
  <si>
    <t>F_ProductBM'!$F$217; 'F_ProductBM'!$F$439; 'F_ProductBM'!$F$643; 'F_ProductBM'!$F$847; 'F_ProductBM'!$F$1051; 'F_ProductBM'!$F$1255; 'F_ProductBM'!$F$1459; 'F_ProductBM'!$F$1663; 'F_ProductBM'!$F$1867; 'F_ProductBM'!$F$2071</t>
  </si>
  <si>
    <t>F_ProductBM'!$F$218; 'F_ProductBM'!$F$440; 'F_ProductBM'!$F$644; 'F_ProductBM'!$F$848; 'F_ProductBM'!$F$1052; 'F_ProductBM'!$F$1256; 'F_ProductBM'!$F$1460; 'F_ProductBM'!$F$1664; 'F_ProductBM'!$F$1868; 'F_ProductBM'!$F$2072</t>
  </si>
  <si>
    <t>F_ProductBM'!$E$249; 'F_ProductBM'!$E$465; 'F_ProductBM'!$E$669; 'F_ProductBM'!$E$873; 'F_ProductBM'!$E$1077; 'F_ProductBM'!$E$1281; 'F_ProductBM'!$E$1485; 'F_ProductBM'!$E$1689; 'F_ProductBM'!$E$1893; 'F_ProductBM'!$E$2097</t>
  </si>
  <si>
    <t>F_ProductBM'!$E$258; 'F_ProductBM'!$E$474; 'F_ProductBM'!$E$678; 'F_ProductBM'!$E$882; 'F_ProductBM'!$E$1086; 'F_ProductBM'!$E$1290; 'F_ProductBM'!$E$1494; 'F_ProductBM'!$E$1698; 'F_ProductBM'!$E$1902; 'F_ProductBM'!$E$2106</t>
  </si>
  <si>
    <t>F_ProductBM'!$E$261; 'F_ProductBM'!$E$475; 'F_ProductBM'!$E$679; 'F_ProductBM'!$E$883; 'F_ProductBM'!$E$1087; 'F_ProductBM'!$E$1291; 'F_ProductBM'!$E$1495; 'F_ProductBM'!$E$1699; 'F_ProductBM'!$E$1903; 'F_ProductBM'!$E$2107</t>
  </si>
  <si>
    <t>F_ProductBM'!$F$270; 'F_ProductBM'!$F$480; 'F_ProductBM'!$F$684; 'F_ProductBM'!$F$888; 'F_ProductBM'!$F$1092; 'F_ProductBM'!$F$1296; 'F_ProductBM'!$F$1500; 'F_ProductBM'!$F$1704; 'F_ProductBM'!$F$1908; 'F_ProductBM'!$F$2112</t>
  </si>
  <si>
    <t>F_ProductBM'!$F$273; 'F_ProductBM'!$F$483; 'F_ProductBM'!$F$687; 'F_ProductBM'!$F$891; 'F_ProductBM'!$F$1095; 'F_ProductBM'!$F$1299; 'F_ProductBM'!$F$1503; 'F_ProductBM'!$F$1707; 'F_ProductBM'!$F$1911; 'F_ProductBM'!$F$2115</t>
  </si>
  <si>
    <t>F_ProductBM'!$F$276; 'F_ProductBM'!$F$486; 'F_ProductBM'!$F$690; 'F_ProductBM'!$F$894; 'F_ProductBM'!$F$1098; 'F_ProductBM'!$F$1302; 'F_ProductBM'!$F$1506; 'F_ProductBM'!$F$1710; 'F_ProductBM'!$F$1914; 'F_ProductBM'!$F$2118</t>
  </si>
  <si>
    <t>F_ProductBM'!$F$279; 'F_ProductBM'!$F$489; 'F_ProductBM'!$F$693; 'F_ProductBM'!$F$897; 'F_ProductBM'!$F$1101; 'F_ProductBM'!$F$1305; 'F_ProductBM'!$F$1509; 'F_ProductBM'!$F$1713; 'F_ProductBM'!$F$1917; 'F_ProductBM'!$F$2121</t>
  </si>
  <si>
    <t>F_ProductBM'!$F$282; 'F_ProductBM'!$F$492; 'F_ProductBM'!$F$696; 'F_ProductBM'!$F$900; 'F_ProductBM'!$F$1104; 'F_ProductBM'!$F$1308; 'F_ProductBM'!$F$1512; 'F_ProductBM'!$F$1716; 'F_ProductBM'!$F$1920; 'F_ProductBM'!$F$2124</t>
  </si>
  <si>
    <t>G_Fall-back'!$B$2</t>
  </si>
  <si>
    <t>G_Fall-back'!$D$6</t>
  </si>
  <si>
    <t>G_Fall-back'!$E$8</t>
  </si>
  <si>
    <t>G_Fall-back'!$D$27</t>
  </si>
  <si>
    <t>E_EnergyFlows'!$F$64; 'F_ProductBM'!$F$95; 'F_ProductBM'!$F$212; 'G_Fall-back'!$F$54</t>
  </si>
  <si>
    <t>F_ProductBM'!$F$213; 'G_Fall-back'!$F$55</t>
  </si>
  <si>
    <t>E_EnergyFlows'!$E$47; 'E_EnergyFlows'!$E$81; 'E_EnergyFlows'!$E$114; 'E_EnergyFlows'!$E$146; 'F_ProductBM'!$E$76; 'G_Fall-back'!$E$72</t>
  </si>
  <si>
    <t>E_EnergyFlows'!$F$48; 'E_EnergyFlows'!$F$82; 'E_EnergyFlows'!$F$115; 'E_EnergyFlows'!$F$147; 'F_ProductBM'!$F$77; 'F_ProductBM'!$F$110; 'F_ProductBM'!$F$196; 'F_ProductBM'!$F$232; 'F_ProductBM'!$F$298; 'G_Fall-back'!$F$73</t>
  </si>
  <si>
    <t>E_EnergyFlows'!$F$49; 'E_EnergyFlows'!$F$83; 'E_EnergyFlows'!$F$116; 'E_EnergyFlows'!$F$148; 'F_ProductBM'!$F$78; 'F_ProductBM'!$F$111; 'F_ProductBM'!$F$197; 'F_ProductBM'!$F$233; 'F_ProductBM'!$F$299; 'G_Fall-back'!$F$74</t>
  </si>
  <si>
    <t>E_EnergyFlows'!$F$50; 'E_EnergyFlows'!$F$84; 'E_EnergyFlows'!$F$117; 'E_EnergyFlows'!$F$149; 'F_ProductBM'!$F$79; 'F_ProductBM'!$F$112; 'F_ProductBM'!$F$198; 'F_ProductBM'!$F$234; 'F_ProductBM'!$F$300; 'G_Fall-back'!$F$75</t>
  </si>
  <si>
    <t>G_Fall-back'!$E$81</t>
  </si>
  <si>
    <t>G_Fall-back'!$E$82</t>
  </si>
  <si>
    <t>G_Fall-back'!$E$83</t>
  </si>
  <si>
    <t>G_Fall-back'!$E$94</t>
  </si>
  <si>
    <t>G_Fall-back'!$F$95</t>
  </si>
  <si>
    <t>G_Fall-back'!$F$96</t>
  </si>
  <si>
    <t>G_Fall-back'!$F$98</t>
  </si>
  <si>
    <t>F_ProductBM'!$F$178; 'G_Fall-back'!$F$112</t>
  </si>
  <si>
    <t>F_ProductBM'!$F$180; 'G_Fall-back'!$F$114</t>
  </si>
  <si>
    <t>G_Fall-back'!$E$141</t>
  </si>
  <si>
    <t>G_Fall-back'!$E$166</t>
  </si>
  <si>
    <t>G_Fall-back'!$F$167</t>
  </si>
  <si>
    <t>G_Fall-back'!$F$168</t>
  </si>
  <si>
    <t>G_Fall-back'!$F$169</t>
  </si>
  <si>
    <t>G_Fall-back'!$F$170</t>
  </si>
  <si>
    <t>G_Fall-back'!$F$171</t>
  </si>
  <si>
    <t>F_ProductBM'!$E$240; 'G_Fall-back'!$E$199</t>
  </si>
  <si>
    <t>F_ProductBM'!$E$241; 'G_Fall-back'!$F$97; 'G_Fall-back'!$E$200</t>
  </si>
  <si>
    <t>E_EnergyFlows'!$F$69; 'G_Fall-back'!$F$58; 'G_Fall-back'!$F$230; 'G_Fall-back'!$F$371</t>
  </si>
  <si>
    <t>G_Fall-back'!$E$138; 'G_Fall-back'!$E$290; 'G_Fall-back'!$E$431</t>
  </si>
  <si>
    <t>G_Fall-back'!$F$144; 'G_Fall-back'!$F$294; 'G_Fall-back'!$F$435</t>
  </si>
  <si>
    <t>F_ProductBM'!$F$216; 'F_ProductBM'!$F$438; 'F_ProductBM'!$F$642; 'F_ProductBM'!$F$846; 'F_ProductBM'!$F$1050; 'F_ProductBM'!$F$1254; 'F_ProductBM'!$F$1458; 'F_ProductBM'!$F$1662; 'F_ProductBM'!$F$1866; 'F_ProductBM'!$F$2070; 'G_Fall-back'!$E$160; 'G_Fall-back'!$E$310; 'G_Fall-back'!$E$451</t>
  </si>
  <si>
    <t>G_Fall-back'!$E$161; 'G_Fall-back'!$E$311; 'G_Fall-back'!$E$452</t>
  </si>
  <si>
    <t>G_Fall-back'!$F$174; 'G_Fall-back'!$F$317; 'G_Fall-back'!$F$458</t>
  </si>
  <si>
    <t>G_Fall-back'!$F$176; 'G_Fall-back'!$F$319; 'G_Fall-back'!$F$460</t>
  </si>
  <si>
    <t>G_Fall-back'!$F$178; 'G_Fall-back'!$F$321; 'G_Fall-back'!$F$462</t>
  </si>
  <si>
    <t>G_Fall-back'!$F$180; 'G_Fall-back'!$F$323; 'G_Fall-back'!$F$464</t>
  </si>
  <si>
    <t>G_Fall-back'!$F$182; 'G_Fall-back'!$F$325; 'G_Fall-back'!$F$466</t>
  </si>
  <si>
    <t>G_Fall-back'!$F$175; 'G_Fall-back'!$F$177; 'G_Fall-back'!$F$179; 'G_Fall-back'!$F$181; 'G_Fall-back'!$F$183; 'G_Fall-back'!$F$318; 'G_Fall-back'!$F$320; 'G_Fall-back'!$F$322; 'G_Fall-back'!$F$324; 'G_Fall-back'!$F$326; 'G_Fall-back'!$F$459; 'G_Fall-back'!$F$461; 'G_Fall-back'!$F$463; 'G_Fall-back'!$F$465; 'G_Fall-back'!$F$467</t>
  </si>
  <si>
    <t>F_ProductBM'!$E$36; 'G_Fall-back'!$E$35; 'G_Fall-back'!$E$500</t>
  </si>
  <si>
    <t>F_ProductBM'!$F$37; 'G_Fall-back'!$F$36; 'G_Fall-back'!$F$501</t>
  </si>
  <si>
    <t>F_ProductBM'!$F$38; 'G_Fall-back'!$F$37; 'G_Fall-back'!$F$502</t>
  </si>
  <si>
    <t>F_ProductBM'!$F$39; 'G_Fall-back'!$F$38; 'G_Fall-back'!$F$503</t>
  </si>
  <si>
    <t>F_ProductBM'!$F$40; 'G_Fall-back'!$F$39; 'G_Fall-back'!$F$504</t>
  </si>
  <si>
    <t>G_Fall-back'!$E$46; 'G_Fall-back'!$E$511</t>
  </si>
  <si>
    <t>E_EnergyFlows'!$F$31; 'E_EnergyFlows'!$F$98; 'F_ProductBM'!$F$56; 'G_Fall-back'!$F$519</t>
  </si>
  <si>
    <t>E_EnergyFlows'!$F$32; 'G_Fall-back'!$F$520</t>
  </si>
  <si>
    <t>F_ProductBM'!$F$177; 'G_Fall-back'!$F$111; 'G_Fall-back'!$F$564</t>
  </si>
  <si>
    <t>G_Fall-back'!$F$113; 'G_Fall-back'!$F$565</t>
  </si>
  <si>
    <t>E_EnergyFlows'!$F$36; 'F_ProductBM'!$F$153; 'F_ProductBM'!$F$271; 'F_ProductBM'!$F$274; 'F_ProductBM'!$F$277; 'F_ProductBM'!$F$280; 'F_ProductBM'!$F$283; 'F_ProductBM'!$F$393; 'F_ProductBM'!$F$481; 'F_ProductBM'!$F$484; 'F_ProductBM'!$F$487; 'F_ProductBM'!$F$490; 'F_ProductBM'!$F$493; 'F_ProductBM'!$F$597; 'F_ProductBM'!$F$685; 'F_ProductBM'!$F$688; 'F_ProductBM'!$F$691; 'F_ProductBM'!$F$694; 'F_ProductBM'!$F$697; 'F_ProductBM'!$F$801; 'F_ProductBM'!$F$889; 'F_ProductBM'!$F$892; 'F_ProductBM'!$F$895; 'F_ProductBM'!$F$898; 'F_ProductBM'!$F$901; 'F_ProductBM'!$F$1005; 'F_ProductBM'!$F$1093; 'F_ProductBM'!$F$1096; 'F_ProductBM'!$F$1099; 'F_ProductBM'!$F$1102; 'F_ProductBM'!$F$1105; 'F_ProductBM'!$F$1209; 'F_ProductBM'!$F$1297; 'F_ProductBM'!$F$1300; 'F_ProductBM'!$F$1303; 'F_ProductBM'!$F$1306; 'F_ProductBM'!$F$1309; 'F_ProductBM'!$F$1413; 'F_ProductBM'!$F$1501; 'F_ProductBM'!$F$1504; 'F_ProductBM'!$F$1507; 'F_ProductBM'!$F$1510; 'F_ProductBM'!$F$1513; 'F_ProductBM'!$F$1617; 'F_ProductBM'!$F$1705; 'F_ProductBM'!$F$1708; 'F_ProductBM'!$F$1711; 'F_ProductBM'!$F$1714; 'F_ProductBM'!$F$1717; 'F_ProductBM'!$F$1821; 'F_ProductBM'!$F$1909; 'F_ProductBM'!$F$1912; 'F_ProductBM'!$F$1915; 'F_ProductBM'!$F$1918; 'F_ProductBM'!$F$1921; 'F_ProductBM'!$F$2025; 'F_ProductBM'!$F$2113; 'F_ProductBM'!$F$2116; 'F_ProductBM'!$F$2119; 'F_ProductBM'!$F$2122; 'F_ProductBM'!$F$2125; 'G_Fall-back'!$F$524; 'G_Fall-back'!$F$644</t>
  </si>
  <si>
    <t>G_Fall-back'!$F$63; 'G_Fall-back'!$F$528; 'G_Fall-back'!$F$648</t>
  </si>
  <si>
    <t>F_ProductBM'!$D$130; 'F_ProductBM'!$D$378; 'F_ProductBM'!$D$582; 'F_ProductBM'!$D$786; 'F_ProductBM'!$D$990; 'F_ProductBM'!$D$1194; 'F_ProductBM'!$D$1398; 'F_ProductBM'!$D$1602; 'F_ProductBM'!$D$1806; 'F_ProductBM'!$D$2010; 'G_Fall-back'!$D$90; 'G_Fall-back'!$D$253; 'G_Fall-back'!$D$394; 'G_Fall-back'!$D$548; 'G_Fall-back'!$D$668</t>
  </si>
  <si>
    <t>F_ProductBM'!$E$132; 'F_ProductBM'!$E$380; 'F_ProductBM'!$E$584; 'F_ProductBM'!$E$788; 'F_ProductBM'!$E$992; 'F_ProductBM'!$E$1196; 'F_ProductBM'!$E$1400; 'F_ProductBM'!$E$1604; 'F_ProductBM'!$E$1808; 'F_ProductBM'!$E$2012; 'G_Fall-back'!$E$92; 'G_Fall-back'!$E$255; 'G_Fall-back'!$E$396; 'G_Fall-back'!$E$550; 'G_Fall-back'!$E$670</t>
  </si>
  <si>
    <t>G_Fall-back'!$E$93; 'G_Fall-back'!$E$256; 'G_Fall-back'!$E$397; 'G_Fall-back'!$E$551; 'G_Fall-back'!$E$671</t>
  </si>
  <si>
    <t>F_ProductBM'!$E$173; 'F_ProductBM'!$E$412; 'F_ProductBM'!$E$616; 'F_ProductBM'!$E$820; 'F_ProductBM'!$E$1024; 'F_ProductBM'!$E$1228; 'F_ProductBM'!$E$1432; 'F_ProductBM'!$E$1636; 'F_ProductBM'!$E$1840; 'F_ProductBM'!$E$2044; 'G_Fall-back'!$E$107; 'G_Fall-back'!$E$265; 'G_Fall-back'!$E$406; 'G_Fall-back'!$E$560; 'G_Fall-back'!$E$680</t>
  </si>
  <si>
    <t>G_Fall-back'!$E$108; 'G_Fall-back'!$E$266; 'G_Fall-back'!$E$407; 'G_Fall-back'!$E$561; 'G_Fall-back'!$E$681</t>
  </si>
  <si>
    <t>E_EnergyFlows'!$E$30; 'F_ProductBM'!$E$55; 'F_ProductBM'!$E$94; 'F_ProductBM'!$E$148; 'F_ProductBM'!$E$176; 'F_ProductBM'!$E$211; 'G_Fall-back'!$E$53; 'G_Fall-back'!$E$110; 'G_Fall-back'!$E$518; 'G_Fall-back'!$E$563; 'G_Fall-back'!$E$683</t>
  </si>
  <si>
    <t>E_EnergyFlows'!$G$3; 'E_EnergyFlows'!$D$25; 'E_EnergyFlows'!$F$35; 'F_ProductBM'!$F$183; 'F_ProductBM'!$F$415; 'F_ProductBM'!$F$619; 'F_ProductBM'!$F$823; 'F_ProductBM'!$F$1027; 'F_ProductBM'!$F$1231; 'F_ProductBM'!$F$1435; 'F_ProductBM'!$F$1639; 'F_ProductBM'!$F$1843; 'F_ProductBM'!$F$2047; 'G_Fall-back'!$F$117; 'G_Fall-back'!$F$269; 'G_Fall-back'!$F$410; 'G_Fall-back'!$F$523; 'G_Fall-back'!$F$568; 'G_Fall-back'!$F$643; 'G_Fall-back'!$F$685</t>
  </si>
  <si>
    <t>F_ProductBM'!$F$184; 'F_ProductBM'!$F$416; 'F_ProductBM'!$F$620; 'F_ProductBM'!$F$824; 'F_ProductBM'!$F$1028; 'F_ProductBM'!$F$1232; 'F_ProductBM'!$F$1436; 'F_ProductBM'!$F$1640; 'F_ProductBM'!$F$1844; 'F_ProductBM'!$F$2048; 'G_Fall-back'!$F$119; 'G_Fall-back'!$F$271; 'G_Fall-back'!$F$412; 'G_Fall-back'!$F$570; 'G_Fall-back'!$F$687</t>
  </si>
  <si>
    <t>G_Fall-back'!$F$120; 'G_Fall-back'!$F$272; 'G_Fall-back'!$F$413; 'G_Fall-back'!$F$571; 'G_Fall-back'!$F$688</t>
  </si>
  <si>
    <t>G_Fall-back'!$F$118; 'G_Fall-back'!$F$121; 'G_Fall-back'!$F$270; 'G_Fall-back'!$F$273; 'G_Fall-back'!$F$411; 'G_Fall-back'!$F$414; 'G_Fall-back'!$F$569; 'G_Fall-back'!$F$572; 'G_Fall-back'!$F$686; 'G_Fall-back'!$F$689</t>
  </si>
  <si>
    <t>F_ProductBM'!$F$272; 'F_ProductBM'!$F$275; 'F_ProductBM'!$F$278; 'F_ProductBM'!$F$281; 'F_ProductBM'!$F$284; 'F_ProductBM'!$F$482; 'F_ProductBM'!$F$485; 'F_ProductBM'!$F$488; 'F_ProductBM'!$F$491; 'F_ProductBM'!$F$494; 'F_ProductBM'!$F$686; 'F_ProductBM'!$F$689; 'F_ProductBM'!$F$692; 'F_ProductBM'!$F$695; 'F_ProductBM'!$F$698; 'F_ProductBM'!$F$890; 'F_ProductBM'!$F$893; 'F_ProductBM'!$F$896; 'F_ProductBM'!$F$899; 'F_ProductBM'!$F$902; 'F_ProductBM'!$F$1094; 'F_ProductBM'!$F$1097; 'F_ProductBM'!$F$1100; 'F_ProductBM'!$F$1103; 'F_ProductBM'!$F$1106; 'F_ProductBM'!$F$1298; 'F_ProductBM'!$F$1301; 'F_ProductBM'!$F$1304; 'F_ProductBM'!$F$1307; 'F_ProductBM'!$F$1310; 'F_ProductBM'!$F$1502; 'F_ProductBM'!$F$1505; 'F_ProductBM'!$F$1508; 'F_ProductBM'!$F$1511; 'F_ProductBM'!$F$1514; 'F_ProductBM'!$F$1706; 'F_ProductBM'!$F$1709; 'F_ProductBM'!$F$1712; 'F_ProductBM'!$F$1715; 'F_ProductBM'!$F$1718; 'F_ProductBM'!$F$1910; 'F_ProductBM'!$F$1913; 'F_ProductBM'!$F$1916; 'F_ProductBM'!$F$1919; 'F_ProductBM'!$F$1922; 'F_ProductBM'!$F$2114; 'F_ProductBM'!$F$2117; 'F_ProductBM'!$F$2120; 'F_ProductBM'!$F$2123; 'F_ProductBM'!$F$2126; 'G_Fall-back'!$F$122; 'G_Fall-back'!$F$274; 'G_Fall-back'!$F$415; 'G_Fall-back'!$F$573; 'G_Fall-back'!$F$690</t>
  </si>
  <si>
    <t>F_ProductBM'!$F$219; 'F_ProductBM'!$F$441; 'F_ProductBM'!$F$645; 'F_ProductBM'!$F$849; 'F_ProductBM'!$F$1053; 'F_ProductBM'!$F$1257; 'F_ProductBM'!$F$1461; 'F_ProductBM'!$F$1665; 'F_ProductBM'!$F$1869; 'F_ProductBM'!$F$2073; 'G_Fall-back'!$E$589; 'G_Fall-back'!$E$706</t>
  </si>
  <si>
    <t>G_Fall-back'!$E$139; 'G_Fall-back'!$E$291; 'G_Fall-back'!$E$432; 'G_Fall-back'!$E$590; 'G_Fall-back'!$E$707</t>
  </si>
  <si>
    <t>G_Fall-back'!$E$162; 'G_Fall-back'!$E$312; 'G_Fall-back'!$E$453; 'G_Fall-back'!$E$591; 'G_Fall-back'!$E$708</t>
  </si>
  <si>
    <t>G_Fall-back'!$H$116; 'G_Fall-back'!$H$173; 'G_Fall-back'!$H$316; 'G_Fall-back'!$H$457; 'G_Fall-back'!$H$567; 'G_Fall-back'!$H$684; 'G_Fall-back'!$H$712</t>
  </si>
  <si>
    <t>G_Fall-back'!$F$596; 'G_Fall-back'!$F$713</t>
  </si>
  <si>
    <t>E_EnergyFlows'!$F$70; 'F_ProductBM'!$F$220; 'F_ProductBM'!$F$442; 'F_ProductBM'!$F$646; 'F_ProductBM'!$F$850; 'F_ProductBM'!$F$1054; 'F_ProductBM'!$F$1258; 'F_ProductBM'!$F$1462; 'F_ProductBM'!$F$1666; 'F_ProductBM'!$F$1870; 'F_ProductBM'!$F$2074; 'G_Fall-back'!$F$59; 'G_Fall-back'!$F$231; 'G_Fall-back'!$F$372; 'G_Fall-back'!$F$597; 'G_Fall-back'!$F$714</t>
  </si>
  <si>
    <t>E_EnergyFlows'!$F$38; 'E_EnergyFlows'!$F$72; 'E_EnergyFlows'!$F$105; 'E_EnergyFlows'!$F$135; 'F_ProductBM'!$F$66; 'F_ProductBM'!$F$100; 'F_ProductBM'!$F$123; 'F_ProductBM'!$F$157; 'F_ProductBM'!$F$186; 'F_ProductBM'!$F$222; 'F_ProductBM'!$F$251; 'F_ProductBM'!$F$286; 'F_ProductBM'!$F$333; 'F_ProductBM'!$F$355; 'F_ProductBM'!$F$371; 'F_ProductBM'!$F$397; 'F_ProductBM'!$F$418; 'F_ProductBM'!$F$444; 'F_ProductBM'!$F$467; 'F_ProductBM'!$F$496; 'F_ProductBM'!$F$537; 'F_ProductBM'!$F$559; 'F_ProductBM'!$F$575; 'F_ProductBM'!$F$601; 'F_ProductBM'!$F$622; 'F_ProductBM'!$F$648; 'F_ProductBM'!$F$671; 'F_ProductBM'!$F$700; 'F_ProductBM'!$F$741; 'F_ProductBM'!$F$763; 'F_ProductBM'!$F$779; 'F_ProductBM'!$F$805; 'F_ProductBM'!$F$826; 'F_ProductBM'!$F$852; 'F_ProductBM'!$F$875; 'F_ProductBM'!$F$904; 'F_ProductBM'!$F$945; 'F_ProductBM'!$F$967; 'F_ProductBM'!$F$983; 'F_ProductBM'!$F$1009; 'F_ProductBM'!$F$1030; 'F_ProductBM'!$F$1056; 'F_ProductBM'!$F$1079; 'F_ProductBM'!$F$1108; 'F_ProductBM'!$F$1149; 'F_ProductBM'!$F$1171; 'F_ProductBM'!$F$1187; 'F_ProductBM'!$F$1213; 'F_ProductBM'!$F$1234; 'F_ProductBM'!$F$1260; 'F_ProductBM'!$F$1283; 'F_ProductBM'!$F$1312; 'F_ProductBM'!$F$1353; 'F_ProductBM'!$F$1375; 'F_ProductBM'!$F$1391; 'F_ProductBM'!$F$1417; 'F_ProductBM'!$F$1438; 'F_ProductBM'!$F$1464; 'F_ProductBM'!$F$1487; 'F_ProductBM'!$F$1516; 'F_ProductBM'!$F$1557; 'F_ProductBM'!$F$1579; 'F_ProductBM'!$F$1595; 'F_ProductBM'!$F$1621; 'F_ProductBM'!$F$1642; 'F_ProductBM'!$F$1668; 'F_ProductBM'!$F$1691; 'F_ProductBM'!$F$1720; 'F_ProductBM'!$F$1761; 'F_ProductBM'!$F$1783; 'F_ProductBM'!$F$1799; 'F_ProductBM'!$F$1825; 'F_ProductBM'!$F$1846; 'F_ProductBM'!$F$1872; 'F_ProductBM'!$F$1895; 'F_ProductBM'!$F$1924; 'F_ProductBM'!$F$1965; 'F_ProductBM'!$F$1987; 'F_ProductBM'!$F$2003; 'F_ProductBM'!$F$2029; 'F_ProductBM'!$F$2050; 'F_ProductBM'!$F$2076; 'F_ProductBM'!$F$2099; 'F_ProductBM'!$F$2128; 'G_Fall-back'!$F$61; 'G_Fall-back'!$F$124; 'G_Fall-back'!$F$146; 'G_Fall-back'!$F$185; 'G_Fall-back'!$F$233; 'G_Fall-back'!$F$276; 'G_Fall-back'!$F$296; 'G_Fall-back'!$F$328; 'G_Fall-back'!$F$374; 'G_Fall-back'!$F$417; 'G_Fall-back'!$F$437; 'G_Fall-back'!$F$469; 'G_Fall-back'!$F$526; 'G_Fall-back'!$F$575; 'G_Fall-back'!$F$599; 'G_Fall-back'!$F$646; 'G_Fall-back'!$F$692; 'G_Fall-back'!$F$716</t>
  </si>
  <si>
    <t>F_ProductBM'!$E$239; 'F_ProductBM'!$E$457; 'F_ProductBM'!$E$661; 'F_ProductBM'!$E$865; 'F_ProductBM'!$E$1069; 'F_ProductBM'!$E$1273; 'F_ProductBM'!$E$1477; 'F_ProductBM'!$E$1681; 'F_ProductBM'!$E$1885; 'F_ProductBM'!$E$2089; 'G_Fall-back'!$E$198; 'G_Fall-back'!$E$341; 'G_Fall-back'!$E$482; 'G_Fall-back'!$E$612; 'G_Fall-back'!$E$729</t>
  </si>
  <si>
    <t>G_Fall-back'!$D$29; 'G_Fall-back'!$D$210; 'G_Fall-back'!$D$351; 'G_Fall-back'!$D$492; 'G_Fall-back'!$D$622; 'G_Fall-back'!$D$739; 'G_Fall-back'!$D$775</t>
  </si>
  <si>
    <t>F_ProductBM'!$E$33; 'F_ProductBM'!$E$312; 'F_ProductBM'!$E$516; 'F_ProductBM'!$E$720; 'F_ProductBM'!$E$924; 'F_ProductBM'!$E$1128; 'F_ProductBM'!$E$1332; 'F_ProductBM'!$E$1536; 'F_ProductBM'!$E$1740; 'F_ProductBM'!$E$1944; 'G_Fall-back'!$E$32; 'G_Fall-back'!$E$215; 'G_Fall-back'!$E$356; 'G_Fall-back'!$E$497; 'G_Fall-back'!$E$627; 'G_Fall-back'!$E$744; 'G_Fall-back'!$E$780</t>
  </si>
  <si>
    <t>F_ProductBM'!$E$42; 'G_Fall-back'!$E$40; 'G_Fall-back'!$E$505; 'G_Fall-back'!$E$630; 'G_Fall-back'!$E$747; 'G_Fall-back'!$E$783</t>
  </si>
  <si>
    <t>F_ProductBM'!$E$47; 'F_ProductBM'!$E$320; 'F_ProductBM'!$E$524; 'F_ProductBM'!$E$728; 'F_ProductBM'!$E$932; 'F_ProductBM'!$E$1136; 'F_ProductBM'!$E$1340; 'F_ProductBM'!$E$1544; 'F_ProductBM'!$E$1748; 'F_ProductBM'!$E$1952; 'G_Fall-back'!$E$45; 'G_Fall-back'!$E$222; 'G_Fall-back'!$E$363; 'G_Fall-back'!$E$510; 'G_Fall-back'!$E$635; 'G_Fall-back'!$E$752; 'G_Fall-back'!$E$788</t>
  </si>
  <si>
    <t>G_Fall-back'!$E$49; 'G_Fall-back'!$E$225; 'G_Fall-back'!$E$366; 'G_Fall-back'!$E$514; 'G_Fall-back'!$E$638; 'G_Fall-back'!$E$755; 'G_Fall-back'!$E$791</t>
  </si>
  <si>
    <t>G_Fall-back'!$E$50; 'G_Fall-back'!$E$226; 'G_Fall-back'!$E$367; 'G_Fall-back'!$E$515; 'G_Fall-back'!$E$639; 'G_Fall-back'!$E$756; 'G_Fall-back'!$E$792</t>
  </si>
  <si>
    <t>F_ProductBM'!$E$84; 'F_ProductBM'!$E$345; 'F_ProductBM'!$E$549; 'F_ProductBM'!$E$753; 'F_ProductBM'!$E$957; 'F_ProductBM'!$E$1161; 'F_ProductBM'!$E$1365; 'F_ProductBM'!$E$1569; 'F_ProductBM'!$E$1773; 'F_ProductBM'!$E$1977; 'G_Fall-back'!$E$80; 'G_Fall-back'!$E$246; 'G_Fall-back'!$E$387; 'G_Fall-back'!$E$541; 'G_Fall-back'!$E$661; 'G_Fall-back'!$E$766; 'G_Fall-back'!$E$802</t>
  </si>
  <si>
    <t>H_SpecialBM'!$B$2</t>
  </si>
  <si>
    <t>b_Guidelines &amp; conditions'!$F$1; 'A_VersionMMP'!$I$2; 'B_InstallationData'!$I$2; 'C_InstallationDescription'!$I$2; 'D_MethodsProcedures'!$I$2; 'E_EnergyFlows'!$I$2; 'F_ProductBM'!$I$2; 'G_Fall-back'!$I$2; 'H_SpecialBM'!$I$2</t>
  </si>
  <si>
    <t>a_Contents'!$I$1; 'b_Guidelines &amp; conditions'!$H$1; 'A_VersionMMP'!$K$2; 'B_InstallationData'!$K$2; 'C_InstallationDescription'!$K$2; 'D_MethodsProcedures'!$K$2; 'E_EnergyFlows'!$K$2; 'F_ProductBM'!$K$2; 'G_Fall-back'!$K$2; 'H_SpecialBM'!$K$2</t>
  </si>
  <si>
    <t>a_Contents'!$B$3; 'b_Guidelines &amp; conditions'!$B$3; 'A_VersionMMP'!$E$4; 'B_InstallationData'!$E$4; 'C_InstallationDescription'!$E$4; 'D_MethodsProcedures'!$E$4; 'E_EnergyFlows'!$E$4; 'F_ProductBM'!$E$4; 'G_Fall-back'!$E$4; 'H_SpecialBM'!$E$4</t>
  </si>
  <si>
    <t>H_SpecialBM'!$D$7</t>
  </si>
  <si>
    <t>E_EnergyFlows'!$C$8; 'F_ProductBM'!$C$11; 'G_Fall-back'!$C$10; 'H_SpecialBM'!$C$9</t>
  </si>
  <si>
    <t>E_EnergyFlows'!$D$11; 'F_ProductBM'!$D$14; 'G_Fall-back'!$D$13; 'H_SpecialBM'!$D$12</t>
  </si>
  <si>
    <t>E_EnergyFlows'!$E$12; 'F_ProductBM'!$E$15; 'G_Fall-back'!$E$14; 'H_SpecialBM'!$E$13</t>
  </si>
  <si>
    <t>E_EnergyFlows'!$E$13; 'F_ProductBM'!$E$16; 'G_Fall-back'!$E$15; 'H_SpecialBM'!$E$14</t>
  </si>
  <si>
    <t>E_EnergyFlows'!$E$14; 'F_ProductBM'!$E$17; 'G_Fall-back'!$E$16; 'H_SpecialBM'!$E$15</t>
  </si>
  <si>
    <t>E_EnergyFlows'!$E$15; 'F_ProductBM'!$E$18; 'G_Fall-back'!$E$17; 'H_SpecialBM'!$E$16</t>
  </si>
  <si>
    <t>E_EnergyFlows'!$E$16; 'F_ProductBM'!$E$19; 'G_Fall-back'!$E$18; 'H_SpecialBM'!$E$17</t>
  </si>
  <si>
    <t>E_EnergyFlows'!$E$17; 'F_ProductBM'!$E$20; 'G_Fall-back'!$E$19; 'H_SpecialBM'!$E$18</t>
  </si>
  <si>
    <t>E_EnergyFlows'!$E$18; 'F_ProductBM'!$E$21; 'G_Fall-back'!$E$20; 'H_SpecialBM'!$E$19</t>
  </si>
  <si>
    <t>E_EnergyFlows'!$E$19; 'F_ProductBM'!$E$22; 'G_Fall-back'!$E$21; 'H_SpecialBM'!$E$20</t>
  </si>
  <si>
    <t>E_EnergyFlows'!$D$21; 'F_ProductBM'!$D$24; 'G_Fall-back'!$D$23; 'H_SpecialBM'!$D$22</t>
  </si>
  <si>
    <t>E_EnergyFlows'!$D$22; 'F_ProductBM'!$D$25; 'G_Fall-back'!$D$24; 'H_SpecialBM'!$D$23</t>
  </si>
  <si>
    <t>H_SpecialBM'!$G$3; 'H_SpecialBM'!$D$26</t>
  </si>
  <si>
    <t>H_SpecialBM'!$D$28</t>
  </si>
  <si>
    <t>H_SpecialBM'!$E$37</t>
  </si>
  <si>
    <t>H_SpecialBM'!$F$40</t>
  </si>
  <si>
    <t>H_SpecialBM'!$F$42</t>
  </si>
  <si>
    <t>H_SpecialBM'!$E$45</t>
  </si>
  <si>
    <t>H_SpecialBM'!$E$46</t>
  </si>
  <si>
    <t>H_SpecialBM'!$E$47</t>
  </si>
  <si>
    <t>H_SpecialBM'!$E$48</t>
  </si>
  <si>
    <t>H_SpecialBM'!$E$49</t>
  </si>
  <si>
    <t>H_SpecialBM'!$E$50</t>
  </si>
  <si>
    <t>H_SpecialBM'!$E$51</t>
  </si>
  <si>
    <t>H_SpecialBM'!$E$52</t>
  </si>
  <si>
    <t>H_SpecialBM'!$E$53</t>
  </si>
  <si>
    <t>H_SpecialBM'!$E$54</t>
  </si>
  <si>
    <t>H_SpecialBM'!$E$55</t>
  </si>
  <si>
    <t>H_SpecialBM'!$E$56</t>
  </si>
  <si>
    <t>H_SpecialBM'!$E$57</t>
  </si>
  <si>
    <t>H_SpecialBM'!$E$58</t>
  </si>
  <si>
    <t>H_SpecialBM'!$E$59</t>
  </si>
  <si>
    <t>H_SpecialBM'!$E$60</t>
  </si>
  <si>
    <t>H_SpecialBM'!$E$61</t>
  </si>
  <si>
    <t>H_SpecialBM'!$E$62</t>
  </si>
  <si>
    <t>H_SpecialBM'!$E$63</t>
  </si>
  <si>
    <t>H_SpecialBM'!$E$64</t>
  </si>
  <si>
    <t>H_SpecialBM'!$E$65</t>
  </si>
  <si>
    <t>H_SpecialBM'!$E$66</t>
  </si>
  <si>
    <t>H_SpecialBM'!$E$67</t>
  </si>
  <si>
    <t>H_SpecialBM'!$E$68</t>
  </si>
  <si>
    <t>H_SpecialBM'!$E$69</t>
  </si>
  <si>
    <t>H_SpecialBM'!$E$70</t>
  </si>
  <si>
    <t>H_SpecialBM'!$E$71</t>
  </si>
  <si>
    <t>H_SpecialBM'!$E$78</t>
  </si>
  <si>
    <t>H_SpecialBM'!$E$79</t>
  </si>
  <si>
    <t>H_SpecialBM'!$E$80</t>
  </si>
  <si>
    <t>H_SpecialBM'!$E$81</t>
  </si>
  <si>
    <t>H_SpecialBM'!$E$83</t>
  </si>
  <si>
    <t>H_SpecialBM'!$E$84</t>
  </si>
  <si>
    <t>H_SpecialBM'!$E$85</t>
  </si>
  <si>
    <t>H_SpecialBM'!$E$86</t>
  </si>
  <si>
    <t>H_SpecialBM'!$E$87</t>
  </si>
  <si>
    <t>H_SpecialBM'!$E$88</t>
  </si>
  <si>
    <t>H_SpecialBM'!$E$89</t>
  </si>
  <si>
    <t>H_SpecialBM'!$E$90</t>
  </si>
  <si>
    <t>H_SpecialBM'!$E$91</t>
  </si>
  <si>
    <t>H_SpecialBM'!$E$92</t>
  </si>
  <si>
    <t>H_SpecialBM'!$E$93</t>
  </si>
  <si>
    <t>H_SpecialBM'!$E$94</t>
  </si>
  <si>
    <t>H_SpecialBM'!$E$95</t>
  </si>
  <si>
    <t>H_SpecialBM'!$E$96</t>
  </si>
  <si>
    <t>H_SpecialBM'!$E$97</t>
  </si>
  <si>
    <t>H_SpecialBM'!$E$98</t>
  </si>
  <si>
    <t>H_SpecialBM'!$E$99</t>
  </si>
  <si>
    <t>H_SpecialBM'!$E$100</t>
  </si>
  <si>
    <t>H_SpecialBM'!$D$119</t>
  </si>
  <si>
    <t>H_SpecialBM'!$D$148</t>
  </si>
  <si>
    <t>E_EnergyFlows'!$E$29; 'E_EnergyFlows'!$E$62; 'E_EnergyFlows'!$E$96; 'E_EnergyFlows'!$E$129; 'F_ProductBM'!$E$35; 'F_ProductBM'!$E$53; 'F_ProductBM'!$E$93; 'F_ProductBM'!$E$175; 'F_ProductBM'!$E$210; 'F_ProductBM'!$E$264; 'F_ProductBM'!$E$314; 'F_ProductBM'!$E$325; 'F_ProductBM'!$E$351; 'F_ProductBM'!$E$413; 'F_ProductBM'!$E$436; 'F_ProductBM'!$E$478; 'F_ProductBM'!$E$518; 'F_ProductBM'!$E$529; 'F_ProductBM'!$E$555; 'F_ProductBM'!$E$617; 'F_ProductBM'!$E$640; 'F_ProductBM'!$E$682; 'F_ProductBM'!$E$722; 'F_ProductBM'!$E$733; 'F_ProductBM'!$E$759; 'F_ProductBM'!$E$821; 'F_ProductBM'!$E$844; 'F_ProductBM'!$E$886; 'F_ProductBM'!$E$926; 'F_ProductBM'!$E$937; 'F_ProductBM'!$E$963; 'F_ProductBM'!$E$1025; 'F_ProductBM'!$E$1048; 'F_ProductBM'!$E$1090; 'F_ProductBM'!$E$1130; 'F_ProductBM'!$E$1141; 'F_ProductBM'!$E$1167; 'F_ProductBM'!$E$1229; 'F_ProductBM'!$E$1252; 'F_ProductBM'!$E$1294; 'F_ProductBM'!$E$1334; 'F_ProductBM'!$E$1345; 'F_ProductBM'!$E$1371; 'F_ProductBM'!$E$1433; 'F_ProductBM'!$E$1456; 'F_ProductBM'!$E$1498; 'F_ProductBM'!$E$1538; 'F_ProductBM'!$E$1549; 'F_ProductBM'!$E$1575; 'F_ProductBM'!$E$1637; 'F_ProductBM'!$E$1660; 'F_ProductBM'!$E$1702; 'F_ProductBM'!$E$1742; 'F_ProductBM'!$E$1753; 'F_ProductBM'!$E$1779; 'F_ProductBM'!$E$1841; 'F_ProductBM'!$E$1864; 'F_ProductBM'!$E$1906; 'F_ProductBM'!$E$1946; 'F_ProductBM'!$E$1957; 'F_ProductBM'!$E$1983; 'F_ProductBM'!$E$2045; 'F_ProductBM'!$E$2068; 'F_ProductBM'!$E$2110; 'G_Fall-back'!$E$34; 'G_Fall-back'!$E$52; 'G_Fall-back'!$E$109; 'G_Fall-back'!$E$140; 'G_Fall-back'!$E$165; 'G_Fall-back'!$E$217; 'G_Fall-back'!$E$228; 'G_Fall-back'!$E$267; 'G_Fall-back'!$E$292; 'G_Fall-back'!$E$315; 'G_Fall-back'!$E$358; 'G_Fall-back'!$E$369; 'G_Fall-back'!$E$408; 'G_Fall-back'!$E$433; 'G_Fall-back'!$E$456; 'G_Fall-back'!$E$499; 'G_Fall-back'!$E$517; 'G_Fall-back'!$E$562; 'G_Fall-back'!$E$594; 'G_Fall-back'!$E$629; 'G_Fall-back'!$E$641; 'G_Fall-back'!$E$682; 'G_Fall-back'!$E$711; 'G_Fall-back'!$E$746; 'G_Fall-back'!$E$758; 'G_Fall-back'!$E$782; 'G_Fall-back'!$E$794; 'H_SpecialBM'!$E$125; 'H_SpecialBM'!$E$154</t>
  </si>
  <si>
    <t>H_SpecialBM'!$E$126; 'H_SpecialBM'!$E$155</t>
  </si>
  <si>
    <t>H_SpecialBM'!$D$177</t>
  </si>
  <si>
    <t>H_SpecialBM'!$E$183</t>
  </si>
  <si>
    <t>H_SpecialBM'!$F$187</t>
  </si>
  <si>
    <t>H_SpecialBM'!$G$4; 'H_SpecialBM'!$D$204</t>
  </si>
  <si>
    <t>H_SpecialBM'!$D$206</t>
  </si>
  <si>
    <t>H_SpecialBM'!$E$34; 'H_SpecialBM'!$E$212</t>
  </si>
  <si>
    <t>H_SpecialBM'!$E$215</t>
  </si>
  <si>
    <t>H_SpecialBM'!$E$38; 'H_SpecialBM'!$E$216</t>
  </si>
  <si>
    <t>H_SpecialBM'!$F$39; 'H_SpecialBM'!$F$217</t>
  </si>
  <si>
    <t>H_SpecialBM'!$F$41; 'H_SpecialBM'!$F$218</t>
  </si>
  <si>
    <t>H_SpecialBM'!$E$44; 'H_SpecialBM'!$E$220</t>
  </si>
  <si>
    <t>H_SpecialBM'!$G$44; 'H_SpecialBM'!$G$220</t>
  </si>
  <si>
    <t>H_SpecialBM'!$H$44; 'H_SpecialBM'!$H$220</t>
  </si>
  <si>
    <t>H_SpecialBM'!$E$221</t>
  </si>
  <si>
    <t>H_SpecialBM'!$E$72; 'H_SpecialBM'!$E$222</t>
  </si>
  <si>
    <t>H_SpecialBM'!$E$74; 'H_SpecialBM'!$E$223</t>
  </si>
  <si>
    <t>H_SpecialBM'!$E$73; 'H_SpecialBM'!$E$224</t>
  </si>
  <si>
    <t>H_SpecialBM'!$E$76; 'H_SpecialBM'!$E$225</t>
  </si>
  <si>
    <t>H_SpecialBM'!$E$77; 'H_SpecialBM'!$E$226</t>
  </si>
  <si>
    <t>H_SpecialBM'!$E$75; 'H_SpecialBM'!$E$227</t>
  </si>
  <si>
    <t>H_SpecialBM'!$E$82; 'H_SpecialBM'!$E$228</t>
  </si>
  <si>
    <t>H_SpecialBM'!$D$247</t>
  </si>
  <si>
    <t>H_SpecialBM'!$F$257</t>
  </si>
  <si>
    <t>H_SpecialBM'!$F$258</t>
  </si>
  <si>
    <t>H_SpecialBM'!$D$277</t>
  </si>
  <si>
    <t>H_SpecialBM'!$E$253; 'H_SpecialBM'!$E$283</t>
  </si>
  <si>
    <t>H_SpecialBM'!$E$254; 'H_SpecialBM'!$E$284</t>
  </si>
  <si>
    <t>H_SpecialBM'!$F$287</t>
  </si>
  <si>
    <t>H_SpecialBM'!$F$129; 'H_SpecialBM'!$F$158; 'H_SpecialBM'!$F$288</t>
  </si>
  <si>
    <t>H_SpecialBM'!$M$4; 'H_SpecialBM'!$D$305</t>
  </si>
  <si>
    <t>H_SpecialBM'!$D$307</t>
  </si>
  <si>
    <t>H_SpecialBM'!$E$313</t>
  </si>
  <si>
    <t>H_SpecialBM'!$E$35; 'H_SpecialBM'!$E$184; 'H_SpecialBM'!$E$213; 'H_SpecialBM'!$E$314</t>
  </si>
  <si>
    <t>H_SpecialBM'!$E$317</t>
  </si>
  <si>
    <t>H_SpecialBM'!$E$318</t>
  </si>
  <si>
    <t>H_SpecialBM'!$E$319</t>
  </si>
  <si>
    <t>H_SpecialBM'!$E$320</t>
  </si>
  <si>
    <t>H_SpecialBM'!$G$5; 'H_SpecialBM'!$D$337</t>
  </si>
  <si>
    <t>H_SpecialBM'!$D$339</t>
  </si>
  <si>
    <t>H_SpecialBM'!$E$30; 'H_SpecialBM'!$E$121; 'H_SpecialBM'!$E$150; 'H_SpecialBM'!$E$179; 'H_SpecialBM'!$E$208; 'H_SpecialBM'!$E$249; 'H_SpecialBM'!$E$279; 'H_SpecialBM'!$E$309; 'H_SpecialBM'!$E$341</t>
  </si>
  <si>
    <t>H_SpecialBM'!$E$31; 'H_SpecialBM'!$E$122; 'H_SpecialBM'!$E$151; 'H_SpecialBM'!$E$180; 'H_SpecialBM'!$E$209; 'H_SpecialBM'!$E$250; 'H_SpecialBM'!$E$280; 'H_SpecialBM'!$E$310; 'H_SpecialBM'!$E$342</t>
  </si>
  <si>
    <t>H_SpecialBM'!$E$345</t>
  </si>
  <si>
    <t>E_EnergyFlows'!$E$130; 'H_SpecialBM'!$E$346</t>
  </si>
  <si>
    <t>E_EnergyFlows'!$F$33; 'E_EnergyFlows'!$F$65; 'E_EnergyFlows'!$F$99; 'E_EnergyFlows'!$E$131; 'F_ProductBM'!$F$57; 'F_ProductBM'!$F$96; 'F_ProductBM'!$F$181; 'F_ProductBM'!$F$214; 'F_ProductBM'!$F$268; 'G_Fall-back'!$F$56; 'G_Fall-back'!$F$115; 'G_Fall-back'!$E$142; 'G_Fall-back'!$F$172; 'G_Fall-back'!$F$521; 'G_Fall-back'!$F$566; 'H_SpecialBM'!$E$36; 'H_SpecialBM'!$E$127; 'H_SpecialBM'!$E$156; 'H_SpecialBM'!$E$185; 'H_SpecialBM'!$E$214; 'H_SpecialBM'!$E$255; 'H_SpecialBM'!$E$285; 'H_SpecialBM'!$E$315; 'H_SpecialBM'!$E$347</t>
  </si>
  <si>
    <t>E_EnergyFlows'!$I$34; 'E_EnergyFlows'!$I$68; 'E_EnergyFlows'!$I$101; 'E_EnergyFlows'!$I$132; 'F_ProductBM'!$I$59; 'F_ProductBM'!$I$97; 'F_ProductBM'!$I$151; 'F_ProductBM'!$I$182; 'F_ProductBM'!$I$215; 'F_ProductBM'!$I$269; 'F_ProductBM'!$I$326; 'F_ProductBM'!$I$352; 'F_ProductBM'!$I$391; 'F_ProductBM'!$I$414; 'F_ProductBM'!$I$437; 'F_ProductBM'!$I$479; 'F_ProductBM'!$I$530; 'F_ProductBM'!$I$556; 'F_ProductBM'!$I$595; 'F_ProductBM'!$I$618; 'F_ProductBM'!$I$641; 'F_ProductBM'!$I$683; 'F_ProductBM'!$I$734; 'F_ProductBM'!$I$760; 'F_ProductBM'!$I$799; 'F_ProductBM'!$I$822; 'F_ProductBM'!$I$845; 'F_ProductBM'!$I$887; 'F_ProductBM'!$I$938; 'F_ProductBM'!$I$964; 'F_ProductBM'!$I$1003; 'F_ProductBM'!$I$1026; 'F_ProductBM'!$I$1049; 'F_ProductBM'!$I$1091; 'F_ProductBM'!$I$1142; 'F_ProductBM'!$I$1168; 'F_ProductBM'!$I$1207; 'F_ProductBM'!$I$1230; 'F_ProductBM'!$I$1253; 'F_ProductBM'!$I$1295; 'F_ProductBM'!$I$1346; 'F_ProductBM'!$I$1372; 'F_ProductBM'!$I$1411; 'F_ProductBM'!$I$1434; 'F_ProductBM'!$I$1457; 'F_ProductBM'!$I$1499; 'F_ProductBM'!$I$1550; 'F_ProductBM'!$I$1576; 'F_ProductBM'!$I$1615; 'F_ProductBM'!$I$1638; 'F_ProductBM'!$I$1661; 'F_ProductBM'!$I$1703; 'F_ProductBM'!$I$1754; 'F_ProductBM'!$I$1780; 'F_ProductBM'!$I$1819; 'F_ProductBM'!$I$1842; 'F_ProductBM'!$I$1865; 'F_ProductBM'!$I$1907; 'F_ProductBM'!$I$1958; 'F_ProductBM'!$I$1984; 'F_ProductBM'!$I$2023; 'F_ProductBM'!$I$2046; 'F_ProductBM'!$I$2069; 'F_ProductBM'!$I$2111; 'G_Fall-back'!$I$57; 'G_Fall-back'!$I$116; 'G_Fall-back'!$I$143; 'G_Fall-back'!$I$173; 'G_Fall-back'!$I$229; 'G_Fall-back'!$I$268; 'G_Fall-back'!$I$293; 'G_Fall-back'!$I$316; 'G_Fall-back'!$I$370; 'G_Fall-back'!$I$409; 'G_Fall-back'!$I$434; 'G_Fall-back'!$I$457; 'G_Fall-back'!$I$522; 'G_Fall-back'!$I$567; 'G_Fall-back'!$I$595; 'G_Fall-back'!$I$642; 'G_Fall-back'!$I$684; 'G_Fall-back'!$I$712; 'H_SpecialBM'!$I$44; 'H_SpecialBM'!$I$128; 'H_SpecialBM'!$I$157; 'H_SpecialBM'!$I$186; 'H_SpecialBM'!$I$220; 'H_SpecialBM'!$I$256; 'H_SpecialBM'!$I$286; 'H_SpecialBM'!$I$316; 'H_SpecialBM'!$I$348</t>
  </si>
  <si>
    <t>E_EnergyFlows'!$K$34; 'E_EnergyFlows'!$M$34; 'E_EnergyFlows'!$K$68; 'E_EnergyFlows'!$M$68; 'E_EnergyFlows'!$K$101; 'E_EnergyFlows'!$M$101; 'E_EnergyFlows'!$K$132; 'E_EnergyFlows'!$M$132; 'F_ProductBM'!$K$59; 'F_ProductBM'!$M$59; 'F_ProductBM'!$K$97; 'F_ProductBM'!$M$97; 'F_ProductBM'!$K$151; 'F_ProductBM'!$M$151; 'F_ProductBM'!$K$182; 'F_ProductBM'!$M$182; 'F_ProductBM'!$K$215; 'F_ProductBM'!$M$215; 'F_ProductBM'!$K$269; 'F_ProductBM'!$M$269; 'F_ProductBM'!$K$326; 'F_ProductBM'!$M$326; 'F_ProductBM'!$K$352; 'F_ProductBM'!$M$352; 'F_ProductBM'!$K$391; 'F_ProductBM'!$M$391; 'F_ProductBM'!$K$414; 'F_ProductBM'!$M$414; 'F_ProductBM'!$K$437; 'F_ProductBM'!$M$437; 'F_ProductBM'!$K$479; 'F_ProductBM'!$M$479; 'F_ProductBM'!$K$530; 'F_ProductBM'!$M$530; 'F_ProductBM'!$K$556; 'F_ProductBM'!$M$556; 'F_ProductBM'!$K$595; 'F_ProductBM'!$M$595; 'F_ProductBM'!$K$618; 'F_ProductBM'!$M$618; 'F_ProductBM'!$K$641; 'F_ProductBM'!$M$641; 'F_ProductBM'!$K$683; 'F_ProductBM'!$M$683; 'F_ProductBM'!$K$734; 'F_ProductBM'!$M$734; 'F_ProductBM'!$K$760; 'F_ProductBM'!$M$760; 'F_ProductBM'!$K$799; 'F_ProductBM'!$M$799; 'F_ProductBM'!$K$822; 'F_ProductBM'!$M$822; 'F_ProductBM'!$K$845; 'F_ProductBM'!$M$845; 'F_ProductBM'!$K$887; 'F_ProductBM'!$M$887; 'F_ProductBM'!$K$938; 'F_ProductBM'!$M$938; 'F_ProductBM'!$K$964; 'F_ProductBM'!$M$964; 'F_ProductBM'!$K$1003; 'F_ProductBM'!$M$1003; 'F_ProductBM'!$K$1026; 'F_ProductBM'!$M$1026; 'F_ProductBM'!$K$1049; 'F_ProductBM'!$M$1049; 'F_ProductBM'!$K$1091; 'F_ProductBM'!$M$1091; 'F_ProductBM'!$K$1142; 'F_ProductBM'!$M$1142; 'F_ProductBM'!$K$1168; 'F_ProductBM'!$M$1168; 'F_ProductBM'!$K$1207; 'F_ProductBM'!$M$1207; 'F_ProductBM'!$K$1230; 'F_ProductBM'!$M$1230; 'F_ProductBM'!$K$1253; 'F_ProductBM'!$M$1253; 'F_ProductBM'!$K$1295; 'F_ProductBM'!$M$1295; 'F_ProductBM'!$K$1346; 'F_ProductBM'!$M$1346; 'F_ProductBM'!$K$1372; 'F_ProductBM'!$M$1372; 'F_ProductBM'!$K$1411; 'F_ProductBM'!$M$1411; 'F_ProductBM'!$K$1434; 'F_ProductBM'!$M$1434; 'F_ProductBM'!$K$1457; 'F_ProductBM'!$M$1457; 'F_ProductBM'!$K$1499; 'F_ProductBM'!$M$1499; 'F_ProductBM'!$K$1550; 'F_ProductBM'!$M$1550; 'F_ProductBM'!$K$1576; 'F_ProductBM'!$M$1576; 'F_ProductBM'!$K$1615; 'F_ProductBM'!$M$1615; 'F_ProductBM'!$K$1638; 'F_ProductBM'!$M$1638; 'F_ProductBM'!$K$1661; 'F_ProductBM'!$M$1661; 'F_ProductBM'!$K$1703; 'F_ProductBM'!$M$1703; 'F_ProductBM'!$K$1754; 'F_ProductBM'!$M$1754; 'F_ProductBM'!$K$1780; 'F_ProductBM'!$M$1780; 'F_ProductBM'!$K$1819; 'F_ProductBM'!$M$1819; 'F_ProductBM'!$K$1842; 'F_ProductBM'!$M$1842; 'F_ProductBM'!$K$1865; 'F_ProductBM'!$M$1865; 'F_ProductBM'!$K$1907; 'F_ProductBM'!$M$1907; 'F_ProductBM'!$K$1958; 'F_ProductBM'!$M$1958; 'F_ProductBM'!$K$1984; 'F_ProductBM'!$M$1984; 'F_ProductBM'!$K$2023; 'F_ProductBM'!$M$2023; 'F_ProductBM'!$K$2046; 'F_ProductBM'!$M$2046; 'F_ProductBM'!$K$2069; 'F_ProductBM'!$M$2069; 'F_ProductBM'!$K$2111; 'F_ProductBM'!$M$2111; 'G_Fall-back'!$K$57; 'G_Fall-back'!$M$57; 'G_Fall-back'!$K$116; 'G_Fall-back'!$M$116; 'G_Fall-back'!$K$143; 'G_Fall-back'!$M$143; 'G_Fall-back'!$K$173; 'G_Fall-back'!$M$173; 'G_Fall-back'!$K$229; 'G_Fall-back'!$M$229; 'G_Fall-back'!$K$268; 'G_Fall-back'!$M$268; 'G_Fall-back'!$K$293; 'G_Fall-back'!$M$293; 'G_Fall-back'!$K$316; 'G_Fall-back'!$M$316; 'G_Fall-back'!$K$370; 'G_Fall-back'!$M$370; 'G_Fall-back'!$K$409; 'G_Fall-back'!$M$409; 'G_Fall-back'!$K$434; 'G_Fall-back'!$M$434; 'G_Fall-back'!$K$457; 'G_Fall-back'!$M$457; 'G_Fall-back'!$K$522; 'G_Fall-back'!$M$522; 'G_Fall-back'!$K$567; 'G_Fall-back'!$M$567; 'G_Fall-back'!$K$595; 'G_Fall-back'!$M$595; 'G_Fall-back'!$K$642; 'G_Fall-back'!$M$642; 'G_Fall-back'!$K$684; 'G_Fall-back'!$M$684; 'G_Fall-back'!$K$712; 'G_Fall-back'!$M$712; 'H_SpecialBM'!$K$44; 'H_SpecialBM'!$M$44; 'H_SpecialBM'!$K$128; 'H_SpecialBM'!$M$128; 'H_SpecialBM'!$K$157; 'H_SpecialBM'!$M$157; 'H_SpecialBM'!$K$186; 'H_SpecialBM'!$M$186; 'H_SpecialBM'!$K$220; 'H_SpecialBM'!$M$220; 'H_SpecialBM'!$K$256; 'H_SpecialBM'!$M$256; 'H_SpecialBM'!$K$286; 'H_SpecialBM'!$M$286; 'H_SpecialBM'!$K$316; 'H_SpecialBM'!$M$316; 'H_SpecialBM'!$K$348; 'H_SpecialBM'!$M$348</t>
  </si>
  <si>
    <t>H_SpecialBM'!$F$349</t>
  </si>
  <si>
    <t>H_SpecialBM'!$E$102; 'H_SpecialBM'!$E$131; 'H_SpecialBM'!$E$160; 'H_SpecialBM'!$E$189; 'H_SpecialBM'!$E$230; 'H_SpecialBM'!$E$260; 'H_SpecialBM'!$E$290; 'H_SpecialBM'!$E$322; 'H_SpecialBM'!$E$351</t>
  </si>
  <si>
    <t>D_MethodsProcedures'!$E$45; 'D_MethodsProcedures'!$E$52; 'E_EnergyFlows'!$F$44; 'F_ProductBM'!$E$45; 'F_ProductBM'!$F$73; 'F_ProductBM'!$F$106; 'F_ProductBM'!$F$143; 'F_ProductBM'!$F$163; 'F_ProductBM'!$F$170; 'F_ProductBM'!$F$192; 'F_ProductBM'!$F$228; 'F_ProductBM'!$F$247; 'F_ProductBM'!$F$294; 'F_ProductBM'!$E$318; 'F_ProductBM'!$F$338; 'F_ProductBM'!$F$361; 'F_ProductBM'!$F$387; 'F_ProductBM'!$F$403; 'F_ProductBM'!$F$409; 'F_ProductBM'!$F$424; 'F_ProductBM'!$F$450; 'F_ProductBM'!$F$463; 'F_ProductBM'!$F$502; 'F_ProductBM'!$E$522; 'F_ProductBM'!$F$542; 'F_ProductBM'!$F$565; 'F_ProductBM'!$F$591; 'F_ProductBM'!$F$607; 'F_ProductBM'!$F$613; 'F_ProductBM'!$F$628; 'F_ProductBM'!$F$654; 'F_ProductBM'!$F$667; 'F_ProductBM'!$F$706; 'F_ProductBM'!$E$726; 'F_ProductBM'!$F$746; 'F_ProductBM'!$F$769; 'F_ProductBM'!$F$795; 'F_ProductBM'!$F$811; 'F_ProductBM'!$F$817; 'F_ProductBM'!$F$832; 'F_ProductBM'!$F$858; 'F_ProductBM'!$F$871; 'F_ProductBM'!$F$910; 'F_ProductBM'!$E$930; 'F_ProductBM'!$F$950; 'F_ProductBM'!$F$973; 'F_ProductBM'!$F$999; 'F_ProductBM'!$F$1015; 'F_ProductBM'!$F$1021; 'F_ProductBM'!$F$1036; 'F_ProductBM'!$F$1062; 'F_ProductBM'!$F$1075; 'F_ProductBM'!$F$1114; 'F_ProductBM'!$E$1134; 'F_ProductBM'!$F$1154; 'F_ProductBM'!$F$1177; 'F_ProductBM'!$F$1203; 'F_ProductBM'!$F$1219; 'F_ProductBM'!$F$1225; 'F_ProductBM'!$F$1240; 'F_ProductBM'!$F$1266; 'F_ProductBM'!$F$1279; 'F_ProductBM'!$F$1318; 'F_ProductBM'!$E$1338; 'F_ProductBM'!$F$1358; 'F_ProductBM'!$F$1381; 'F_ProductBM'!$F$1407; 'F_ProductBM'!$F$1423; 'F_ProductBM'!$F$1429; 'F_ProductBM'!$F$1444; 'F_ProductBM'!$F$1470; 'F_ProductBM'!$F$1483; 'F_ProductBM'!$F$1522; 'F_ProductBM'!$E$1542; 'F_ProductBM'!$F$1562; 'F_ProductBM'!$F$1585; 'F_ProductBM'!$F$1611; 'F_ProductBM'!$F$1627; 'F_ProductBM'!$F$1633; 'F_ProductBM'!$F$1648; 'F_ProductBM'!$F$1674; 'F_ProductBM'!$F$1687; 'F_ProductBM'!$F$1726; 'F_ProductBM'!$E$1746; 'F_ProductBM'!$F$1766; 'F_ProductBM'!$F$1789; 'F_ProductBM'!$F$1815; 'F_ProductBM'!$F$1831; 'F_ProductBM'!$F$1837; 'F_ProductBM'!$F$1852; 'F_ProductBM'!$F$1878; 'F_ProductBM'!$F$1891; 'F_ProductBM'!$F$1930; 'F_ProductBM'!$E$1950; 'F_ProductBM'!$F$1970; 'F_ProductBM'!$F$1993; 'F_ProductBM'!$F$2019; 'F_ProductBM'!$F$2035; 'F_ProductBM'!$F$2041; 'F_ProductBM'!$F$2056; 'F_ProductBM'!$F$2082; 'F_ProductBM'!$F$2095; 'F_ProductBM'!$F$2134; 'G_Fall-back'!$E$43; 'G_Fall-back'!$F$69; 'G_Fall-back'!$F$104; 'G_Fall-back'!$F$130; 'G_Fall-back'!$F$152; 'G_Fall-back'!$F$191; 'G_Fall-back'!$F$206; 'G_Fall-back'!$E$220; 'G_Fall-back'!$F$239; 'G_Fall-back'!$F$262; 'G_Fall-back'!$F$282; 'G_Fall-back'!$F$302; 'G_Fall-back'!$F$334; 'G_Fall-back'!$F$347; 'G_Fall-back'!$E$361; 'G_Fall-back'!$F$380; 'G_Fall-back'!$F$403; 'G_Fall-back'!$F$423; 'G_Fall-back'!$F$443; 'G_Fall-back'!$F$475; 'G_Fall-back'!$F$488; 'G_Fall-back'!$E$508; 'G_Fall-back'!$F$534; 'G_Fall-back'!$F$557; 'G_Fall-back'!$F$581; 'G_Fall-back'!$F$605; 'G_Fall-back'!$F$618; 'G_Fall-back'!$E$633; 'G_Fall-back'!$F$654; 'G_Fall-back'!$F$677; 'G_Fall-back'!$F$698; 'G_Fall-back'!$F$722; 'G_Fall-back'!$F$735; 'G_Fall-back'!$E$750; 'G_Fall-back'!$F$764; 'G_Fall-back'!$E$786; 'G_Fall-back'!$F$800; 'H_SpecialBM'!$F$108; 'H_SpecialBM'!$F$137; 'H_SpecialBM'!$F$166; 'H_SpecialBM'!$F$195; 'H_SpecialBM'!$F$236; 'H_SpecialBM'!$F$266; 'H_SpecialBM'!$F$296; 'H_SpecialBM'!$F$328; 'H_SpecialBM'!$F$357</t>
  </si>
  <si>
    <t>E_EnergyFlows'!$E$46; 'E_EnergyFlows'!$E$80; 'E_EnergyFlows'!$E$113; 'E_EnergyFlows'!$E$144; 'F_ProductBM'!$E$75; 'F_ProductBM'!$E$108; 'F_ProductBM'!$E$194; 'F_ProductBM'!$E$230; 'F_ProductBM'!$E$296; 'F_ProductBM'!$E$340; 'F_ProductBM'!$E$363; 'F_ProductBM'!$E$426; 'F_ProductBM'!$E$452; 'F_ProductBM'!$E$504; 'F_ProductBM'!$E$544; 'F_ProductBM'!$E$567; 'F_ProductBM'!$E$630; 'F_ProductBM'!$E$656; 'F_ProductBM'!$E$708; 'F_ProductBM'!$E$748; 'F_ProductBM'!$E$771; 'F_ProductBM'!$E$834; 'F_ProductBM'!$E$860; 'F_ProductBM'!$E$912; 'F_ProductBM'!$E$952; 'F_ProductBM'!$E$975; 'F_ProductBM'!$E$1038; 'F_ProductBM'!$E$1064; 'F_ProductBM'!$E$1116; 'F_ProductBM'!$E$1156; 'F_ProductBM'!$E$1179; 'F_ProductBM'!$E$1242; 'F_ProductBM'!$E$1268; 'F_ProductBM'!$E$1320; 'F_ProductBM'!$E$1360; 'F_ProductBM'!$E$1383; 'F_ProductBM'!$E$1446; 'F_ProductBM'!$E$1472; 'F_ProductBM'!$E$1524; 'F_ProductBM'!$E$1564; 'F_ProductBM'!$E$1587; 'F_ProductBM'!$E$1650; 'F_ProductBM'!$E$1676; 'F_ProductBM'!$E$1728; 'F_ProductBM'!$E$1768; 'F_ProductBM'!$E$1791; 'F_ProductBM'!$E$1854; 'F_ProductBM'!$E$1880; 'F_ProductBM'!$E$1932; 'F_ProductBM'!$E$1972; 'F_ProductBM'!$E$1995; 'F_ProductBM'!$E$2058; 'F_ProductBM'!$E$2084; 'F_ProductBM'!$E$2136; 'G_Fall-back'!$E$71; 'G_Fall-back'!$E$132; 'G_Fall-back'!$E$154; 'G_Fall-back'!$E$193; 'G_Fall-back'!$E$241; 'G_Fall-back'!$E$284; 'G_Fall-back'!$E$304; 'G_Fall-back'!$E$336; 'G_Fall-back'!$E$382; 'G_Fall-back'!$E$425; 'G_Fall-back'!$E$445; 'G_Fall-back'!$E$477; 'G_Fall-back'!$E$536; 'G_Fall-back'!$E$583; 'G_Fall-back'!$E$607; 'G_Fall-back'!$E$656; 'G_Fall-back'!$E$700; 'G_Fall-back'!$E$724; 'H_SpecialBM'!$E$110; 'H_SpecialBM'!$E$139; 'H_SpecialBM'!$E$168; 'H_SpecialBM'!$E$197; 'H_SpecialBM'!$E$238; 'H_SpecialBM'!$E$268; 'H_SpecialBM'!$E$298; 'H_SpecialBM'!$E$330; 'H_SpecialBM'!$E$359</t>
  </si>
  <si>
    <t>E_EnergyFlows'!$J$46; 'E_EnergyFlows'!$J$80; 'E_EnergyFlows'!$J$113; 'E_EnergyFlows'!$J$144; 'F_ProductBM'!$J$75; 'F_ProductBM'!$J$108; 'F_ProductBM'!$J$194; 'F_ProductBM'!$J$230; 'F_ProductBM'!$J$296; 'F_ProductBM'!$J$340; 'F_ProductBM'!$J$363; 'F_ProductBM'!$J$426; 'F_ProductBM'!$J$452; 'F_ProductBM'!$J$504; 'F_ProductBM'!$J$544; 'F_ProductBM'!$J$567; 'F_ProductBM'!$J$630; 'F_ProductBM'!$J$656; 'F_ProductBM'!$J$708; 'F_ProductBM'!$J$748; 'F_ProductBM'!$J$771; 'F_ProductBM'!$J$834; 'F_ProductBM'!$J$860; 'F_ProductBM'!$J$912; 'F_ProductBM'!$J$952; 'F_ProductBM'!$J$975; 'F_ProductBM'!$J$1038; 'F_ProductBM'!$J$1064; 'F_ProductBM'!$J$1116; 'F_ProductBM'!$J$1156; 'F_ProductBM'!$J$1179; 'F_ProductBM'!$J$1242; 'F_ProductBM'!$J$1268; 'F_ProductBM'!$J$1320; 'F_ProductBM'!$J$1360; 'F_ProductBM'!$J$1383; 'F_ProductBM'!$J$1446; 'F_ProductBM'!$J$1472; 'F_ProductBM'!$J$1524; 'F_ProductBM'!$J$1564; 'F_ProductBM'!$J$1587; 'F_ProductBM'!$J$1650; 'F_ProductBM'!$J$1676; 'F_ProductBM'!$J$1728; 'F_ProductBM'!$J$1768; 'F_ProductBM'!$J$1791; 'F_ProductBM'!$J$1854; 'F_ProductBM'!$J$1880; 'F_ProductBM'!$J$1932; 'F_ProductBM'!$J$1972; 'F_ProductBM'!$J$1995; 'F_ProductBM'!$J$2058; 'F_ProductBM'!$J$2084; 'F_ProductBM'!$J$2136; 'G_Fall-back'!$J$71; 'G_Fall-back'!$J$132; 'G_Fall-back'!$J$154; 'G_Fall-back'!$J$193; 'G_Fall-back'!$J$241; 'G_Fall-back'!$J$284; 'G_Fall-back'!$J$304; 'G_Fall-back'!$J$336; 'G_Fall-back'!$J$382; 'G_Fall-back'!$J$425; 'G_Fall-back'!$J$445; 'G_Fall-back'!$J$477; 'G_Fall-back'!$J$536; 'G_Fall-back'!$J$583; 'G_Fall-back'!$J$607; 'G_Fall-back'!$J$656; 'G_Fall-back'!$J$700; 'G_Fall-back'!$J$724; 'H_SpecialBM'!$J$110; 'H_SpecialBM'!$J$139; 'H_SpecialBM'!$J$168; 'H_SpecialBM'!$J$197; 'H_SpecialBM'!$J$238; 'H_SpecialBM'!$J$268; 'H_SpecialBM'!$J$298; 'H_SpecialBM'!$J$330; 'H_SpecialBM'!$J$359</t>
  </si>
  <si>
    <t>E_EnergyFlows'!$F$52; 'E_EnergyFlows'!$F$86; 'E_EnergyFlows'!$F$119; 'E_EnergyFlows'!$F$150; 'F_ProductBM'!$F$81; 'F_ProductBM'!$F$114; 'F_ProductBM'!$F$200; 'F_ProductBM'!$F$236; 'F_ProductBM'!$F$302; 'F_ProductBM'!$F$342; 'F_ProductBM'!$F$365; 'F_ProductBM'!$F$428; 'F_ProductBM'!$F$454; 'F_ProductBM'!$F$506; 'F_ProductBM'!$F$546; 'F_ProductBM'!$F$569; 'F_ProductBM'!$F$632; 'F_ProductBM'!$F$658; 'F_ProductBM'!$F$710; 'F_ProductBM'!$F$750; 'F_ProductBM'!$F$773; 'F_ProductBM'!$F$836; 'F_ProductBM'!$F$862; 'F_ProductBM'!$F$914; 'F_ProductBM'!$F$954; 'F_ProductBM'!$F$977; 'F_ProductBM'!$F$1040; 'F_ProductBM'!$F$1066; 'F_ProductBM'!$F$1118; 'F_ProductBM'!$F$1158; 'F_ProductBM'!$F$1181; 'F_ProductBM'!$F$1244; 'F_ProductBM'!$F$1270; 'F_ProductBM'!$F$1322; 'F_ProductBM'!$F$1362; 'F_ProductBM'!$F$1385; 'F_ProductBM'!$F$1448; 'F_ProductBM'!$F$1474; 'F_ProductBM'!$F$1526; 'F_ProductBM'!$F$1566; 'F_ProductBM'!$F$1589; 'F_ProductBM'!$F$1652; 'F_ProductBM'!$F$1678; 'F_ProductBM'!$F$1730; 'F_ProductBM'!$F$1770; 'F_ProductBM'!$F$1793; 'F_ProductBM'!$F$1856; 'F_ProductBM'!$F$1882; 'F_ProductBM'!$F$1934; 'F_ProductBM'!$F$1974; 'F_ProductBM'!$F$1997; 'F_ProductBM'!$F$2060; 'F_ProductBM'!$F$2086; 'F_ProductBM'!$F$2138; 'G_Fall-back'!$F$77; 'G_Fall-back'!$F$134; 'G_Fall-back'!$F$156; 'G_Fall-back'!$F$195; 'G_Fall-back'!$F$243; 'G_Fall-back'!$F$286; 'G_Fall-back'!$F$306; 'G_Fall-back'!$F$338; 'G_Fall-back'!$F$384; 'G_Fall-back'!$F$427; 'G_Fall-back'!$F$447; 'G_Fall-back'!$F$479; 'G_Fall-back'!$F$538; 'G_Fall-back'!$F$585; 'G_Fall-back'!$F$609; 'G_Fall-back'!$F$658; 'G_Fall-back'!$F$702; 'G_Fall-back'!$F$726; 'H_SpecialBM'!$F$112; 'H_SpecialBM'!$F$141; 'H_SpecialBM'!$F$170; 'H_SpecialBM'!$F$199; 'H_SpecialBM'!$F$240; 'H_SpecialBM'!$F$270; 'H_SpecialBM'!$F$300; 'H_SpecialBM'!$F$332; 'H_SpecialBM'!$F$361</t>
  </si>
  <si>
    <t>b_Guidelines &amp; conditions'!$B$91; 'A_VersionMMP'!$D$41; 'B_InstallationData'!$D$76; 'E_EnergyFlows'!$D$153; 'G_Fall-back'!$D$809; 'H_SpecialBM'!$D$368</t>
  </si>
  <si>
    <t>I_MSspecific'!$A$1</t>
  </si>
  <si>
    <t>I_MSspecific'!$C$5</t>
  </si>
  <si>
    <t>I_MSspecific'!$C$7</t>
  </si>
  <si>
    <t>J_Comments'!$A$1</t>
  </si>
  <si>
    <t>a_Contents'!$B$1; 'b_Guidelines &amp; conditions'!$B$1; 'A_VersionMMP'!$E$2; 'B_InstallationData'!$E$2; 'C_InstallationDescription'!$E$2; 'D_MethodsProcedures'!$E$2; 'E_EnergyFlows'!$E$2; 'F_ProductBM'!$E$2; 'G_Fall-back'!$E$2; 'H_SpecialBM'!$E$2; 'I_MSspecific'!$D$1; 'J_Comments'!$D$1</t>
  </si>
  <si>
    <t>b_Guidelines &amp; conditions'!$D$1; 'A_VersionMMP'!$G$2; 'B_InstallationData'!$G$2; 'C_InstallationDescription'!$G$2; 'D_MethodsProcedures'!$G$2; 'E_EnergyFlows'!$G$2; 'F_ProductBM'!$G$2; 'G_Fall-back'!$G$2; 'H_SpecialBM'!$G$2; 'I_MSspecific'!$F$1; 'J_Comments'!$F$1</t>
  </si>
  <si>
    <t>a_Contents'!$B$2; 'b_Guidelines &amp; conditions'!$B$2; 'A_VersionMMP'!$E$3; 'B_InstallationData'!$E$3; 'C_InstallationDescription'!$E$3; 'D_MethodsProcedures'!$E$3; 'E_EnergyFlows'!$E$3; 'F_ProductBM'!$E$3; 'G_Fall-back'!$E$3; 'H_SpecialBM'!$E$3; 'I_MSspecific'!$D$2; 'J_Comments'!$D$2</t>
  </si>
  <si>
    <t>J_Comments'!$C$5</t>
  </si>
  <si>
    <t>J_Comments'!$C$7</t>
  </si>
  <si>
    <t>J_Comments'!$C$9</t>
  </si>
  <si>
    <t>J_Comments'!$C$10</t>
  </si>
  <si>
    <t>J_Comments'!$D$12</t>
  </si>
  <si>
    <t>J_Comments'!$F$12</t>
  </si>
  <si>
    <t>J_Comments'!$C$23</t>
  </si>
  <si>
    <t>J_Comments'!$C$25</t>
  </si>
  <si>
    <t>EUwideConstants'!$A$1</t>
  </si>
  <si>
    <t>EUwideConstants'!$B$1</t>
  </si>
  <si>
    <t>EUwideConstants'!$C$1</t>
  </si>
  <si>
    <t>EUwideConstants'!$D$3; 'EUwideConstants'!$B$5</t>
  </si>
  <si>
    <t>EUwideConstants'!$B$6</t>
  </si>
  <si>
    <t>EUwideConstants'!$C$6</t>
  </si>
  <si>
    <t>EUwideConstants'!$D$6</t>
  </si>
  <si>
    <t>EUwideConstants'!$E$6</t>
  </si>
  <si>
    <t>EUwideConstants'!$F$6</t>
  </si>
  <si>
    <t>EUwideConstants'!$G$6</t>
  </si>
  <si>
    <t>EUwideConstants'!$B$7</t>
  </si>
  <si>
    <t>EUwideConstants'!$B$11</t>
  </si>
  <si>
    <t>EUwideConstants'!$B$12</t>
  </si>
  <si>
    <t>EUwideConstants'!$B$13</t>
  </si>
  <si>
    <t>EUwideConstants'!$B$14</t>
  </si>
  <si>
    <t>EUwideConstants'!$B$15</t>
  </si>
  <si>
    <t>EUwideConstants'!$B$16</t>
  </si>
  <si>
    <t>EUwideConstants'!$B$23</t>
  </si>
  <si>
    <t>EUwideConstants'!$B$25</t>
  </si>
  <si>
    <t>EUwideConstants'!$B$27</t>
  </si>
  <si>
    <t>EUwideConstants'!$B$29</t>
  </si>
  <si>
    <t>EUwideConstants'!$C$29</t>
  </si>
  <si>
    <t>E_EnergyFlows'!$K$3; 'EUwideConstants'!$C$31</t>
  </si>
  <si>
    <t>EUwideConstants'!$E$31</t>
  </si>
  <si>
    <t>EUwideConstants'!$F$31</t>
  </si>
  <si>
    <t>EUwideConstants'!$G$31</t>
  </si>
  <si>
    <t>EUwideConstants'!$B$32</t>
  </si>
  <si>
    <t>EUwideConstants'!$C$32</t>
  </si>
  <si>
    <t>EUwideConstants'!$D$32</t>
  </si>
  <si>
    <t>EUwideConstants'!$B$33</t>
  </si>
  <si>
    <t>EUwideConstants'!$B$34</t>
  </si>
  <si>
    <t>EUwideConstants'!$B$35</t>
  </si>
  <si>
    <t>EUwideConstants'!$B$36</t>
  </si>
  <si>
    <t>EUwideConstants'!$B$37</t>
  </si>
  <si>
    <t>EUwideConstants'!$B$38</t>
  </si>
  <si>
    <t>EUwideConstants'!$B$39</t>
  </si>
  <si>
    <t>EUwideConstants'!$B$40</t>
  </si>
  <si>
    <t>EUwideConstants'!$B$41</t>
  </si>
  <si>
    <t>EUwideConstants'!$B$42</t>
  </si>
  <si>
    <t>EUwideConstants'!$C$42</t>
  </si>
  <si>
    <t>EUwideConstants'!$D$42</t>
  </si>
  <si>
    <t>EUwideConstants'!$E$42</t>
  </si>
  <si>
    <t>C_InstallationDescription'!$F$76; 'E_EnergyFlows'!$I$3; 'EUwideConstants'!$B$31; 'EUwideConstants'!$B$43</t>
  </si>
  <si>
    <t>EUwideConstants'!$D$43</t>
  </si>
  <si>
    <t>EUwideConstants'!$D$31; 'EUwideConstants'!$E$43</t>
  </si>
  <si>
    <t>EUwideConstants'!$B$44</t>
  </si>
  <si>
    <t>C_InstallationDescription'!$F$77; 'EUwideConstants'!$C$43; 'EUwideConstants'!$C$44</t>
  </si>
  <si>
    <t>EUwideConstants'!$B$30; 'EUwideConstants'!$B$45</t>
  </si>
  <si>
    <t>EUwideConstants'!$C$30; 'EUwideConstants'!$C$45</t>
  </si>
  <si>
    <t>EUwideConstants'!$A$49</t>
  </si>
  <si>
    <t>EUwideConstants'!$B$51</t>
  </si>
  <si>
    <t>EUwideConstants'!$B$58</t>
  </si>
  <si>
    <t>EUwideConstants'!$B$59</t>
  </si>
  <si>
    <t>EUwideConstants'!$B$71</t>
  </si>
  <si>
    <t>EUwideConstants'!$B$76</t>
  </si>
  <si>
    <t>EUwideConstants'!$B$77</t>
  </si>
  <si>
    <t>EUwideConstants'!$B$78</t>
  </si>
  <si>
    <t>EUwideConstants'!$A$83</t>
  </si>
  <si>
    <t>EUwideConstants'!$A$84</t>
  </si>
  <si>
    <t>EUwideConstants'!$B$84</t>
  </si>
  <si>
    <t>EUwideConstants'!$B$85</t>
  </si>
  <si>
    <t>EUwideConstants'!$B$86</t>
  </si>
  <si>
    <t>EUwideConstants'!$B$87</t>
  </si>
  <si>
    <t>EUwideConstants'!$B$88</t>
  </si>
  <si>
    <t>EUwideConstants'!$B$89</t>
  </si>
  <si>
    <t>EUwideConstants'!$B$90</t>
  </si>
  <si>
    <t>EUwideConstants'!$B$91</t>
  </si>
  <si>
    <t>EUwideConstants'!$B$92</t>
  </si>
  <si>
    <t>EUwideConstants'!$B$93</t>
  </si>
  <si>
    <t>EUwideConstants'!$B$94</t>
  </si>
  <si>
    <t>EUwideConstants'!$B$95</t>
  </si>
  <si>
    <t>EUwideConstants'!$B$96</t>
  </si>
  <si>
    <t>EUwideConstants'!$B$97</t>
  </si>
  <si>
    <t>EUwideConstants'!$B$98</t>
  </si>
  <si>
    <t>EUwideConstants'!$B$99</t>
  </si>
  <si>
    <t>EUwideConstants'!$B$100</t>
  </si>
  <si>
    <t>EUwideConstants'!$B$101</t>
  </si>
  <si>
    <t>EUwideConstants'!$B$102</t>
  </si>
  <si>
    <t>EUwideConstants'!$B$103</t>
  </si>
  <si>
    <t>EUwideConstants'!$B$104</t>
  </si>
  <si>
    <t>EUwideConstants'!$B$105</t>
  </si>
  <si>
    <t>EUwideConstants'!$B$106</t>
  </si>
  <si>
    <t>EUwideConstants'!$B$107</t>
  </si>
  <si>
    <t>EUwideConstants'!$B$108</t>
  </si>
  <si>
    <t>EUwideConstants'!$B$109</t>
  </si>
  <si>
    <t>EUwideConstants'!$B$110</t>
  </si>
  <si>
    <t>EUwideConstants'!$B$111</t>
  </si>
  <si>
    <t>EUwideConstants'!$B$112</t>
  </si>
  <si>
    <t>EUwideConstants'!$B$113</t>
  </si>
  <si>
    <t>EUwideConstants'!$B$114</t>
  </si>
  <si>
    <t>EUwideConstants'!$B$115</t>
  </si>
  <si>
    <t>EUwideConstants'!$B$116</t>
  </si>
  <si>
    <t>EUwideConstants'!$B$117</t>
  </si>
  <si>
    <t>EUwideConstants'!$B$118</t>
  </si>
  <si>
    <t>EUwideConstants'!$B$119</t>
  </si>
  <si>
    <t>EUwideConstants'!$A$121</t>
  </si>
  <si>
    <t>EUwideConstants'!$B$50; 'EUwideConstants'!$A$122</t>
  </si>
  <si>
    <t>EUwideConstants'!$A$50; 'EUwideConstants'!$B$122</t>
  </si>
  <si>
    <t>EUwideConstants'!$E$122</t>
  </si>
  <si>
    <t>EUwideConstants'!$I$122</t>
  </si>
  <si>
    <t>EUwideConstants'!$J$122</t>
  </si>
  <si>
    <t>EUwideConstants'!$B$52; 'EUwideConstants'!$A$123</t>
  </si>
  <si>
    <t>EUwideConstants'!$E$123</t>
  </si>
  <si>
    <t>EUwideConstants'!$B$53; 'EUwideConstants'!$A$124</t>
  </si>
  <si>
    <t>EUwideConstants'!$E$124</t>
  </si>
  <si>
    <t>EUwideConstants'!$B$54; 'EUwideConstants'!$A$125</t>
  </si>
  <si>
    <t>EUwideConstants'!$E$125</t>
  </si>
  <si>
    <t>EUwideConstants'!$E$126</t>
  </si>
  <si>
    <t>EUwideConstants'!$E$127</t>
  </si>
  <si>
    <t>EUwideConstants'!$B$55; 'EUwideConstants'!$A$126; 'EUwideConstants'!$A$127; 'EUwideConstants'!$A$128</t>
  </si>
  <si>
    <t>EUwideConstants'!$E$128</t>
  </si>
  <si>
    <t>EUwideConstants'!$B$56; 'EUwideConstants'!$A$129</t>
  </si>
  <si>
    <t>EUwideConstants'!$E$129</t>
  </si>
  <si>
    <t>EUwideConstants'!$E$130</t>
  </si>
  <si>
    <t>EUwideConstants'!$B$57; 'EUwideConstants'!$A$130; 'EUwideConstants'!$A$131</t>
  </si>
  <si>
    <t>EUwideConstants'!$E$131</t>
  </si>
  <si>
    <t>EUwideConstants'!$E$132</t>
  </si>
  <si>
    <t>EUwideConstants'!$B$60; 'EUwideConstants'!$A$132; 'EUwideConstants'!$A$133</t>
  </si>
  <si>
    <t>EUwideConstants'!$E$133</t>
  </si>
  <si>
    <t>H_SpecialBM'!$I$3; 'H_SpecialBM'!$D$117; 'EUwideConstants'!$E$134</t>
  </si>
  <si>
    <t>EUwideConstants'!$I$134</t>
  </si>
  <si>
    <t>H_SpecialBM'!$K$3; 'H_SpecialBM'!$D$146; 'EUwideConstants'!$E$135</t>
  </si>
  <si>
    <t>EUwideConstants'!$I$135</t>
  </si>
  <si>
    <t>EUwideConstants'!$B$61; 'EUwideConstants'!$A$134; 'EUwideConstants'!$A$135; 'EUwideConstants'!$A$136</t>
  </si>
  <si>
    <t>EUwideConstants'!$E$136</t>
  </si>
  <si>
    <t>EUwideConstants'!$E$137</t>
  </si>
  <si>
    <t>EUwideConstants'!$E$138</t>
  </si>
  <si>
    <t>EUwideConstants'!$E$139</t>
  </si>
  <si>
    <t>EUwideConstants'!$B$62; 'EUwideConstants'!$A$137; 'EUwideConstants'!$A$138; 'EUwideConstants'!$A$139; 'EUwideConstants'!$A$140</t>
  </si>
  <si>
    <t>EUwideConstants'!$E$140</t>
  </si>
  <si>
    <t>EUwideConstants'!$E$141</t>
  </si>
  <si>
    <t>EUwideConstants'!$E$142</t>
  </si>
  <si>
    <t>EUwideConstants'!$E$143</t>
  </si>
  <si>
    <t>EUwideConstants'!$B$63; 'EUwideConstants'!$A$141; 'EUwideConstants'!$A$142; 'EUwideConstants'!$A$143; 'EUwideConstants'!$A$144</t>
  </si>
  <si>
    <t>EUwideConstants'!$E$144</t>
  </si>
  <si>
    <t>EUwideConstants'!$B$64; 'EUwideConstants'!$A$145</t>
  </si>
  <si>
    <t>EUwideConstants'!$E$145</t>
  </si>
  <si>
    <t>EUwideConstants'!$E$146</t>
  </si>
  <si>
    <t>EUwideConstants'!$E$147</t>
  </si>
  <si>
    <t>EUwideConstants'!$B$65; 'EUwideConstants'!$A$146; 'EUwideConstants'!$A$147; 'EUwideConstants'!$A$148</t>
  </si>
  <si>
    <t>EUwideConstants'!$E$148</t>
  </si>
  <si>
    <t>EUwideConstants'!$E$149</t>
  </si>
  <si>
    <t>EUwideConstants'!$E$150</t>
  </si>
  <si>
    <t>EUwideConstants'!$E$151</t>
  </si>
  <si>
    <t>EUwideConstants'!$I$149; 'EUwideConstants'!$I$150; 'EUwideConstants'!$I$151</t>
  </si>
  <si>
    <t>EUwideConstants'!$B$66; 'EUwideConstants'!$A$149; 'EUwideConstants'!$A$150; 'EUwideConstants'!$A$151; 'EUwideConstants'!$A$152</t>
  </si>
  <si>
    <t>EUwideConstants'!$E$152</t>
  </si>
  <si>
    <t>EUwideConstants'!$E$153</t>
  </si>
  <si>
    <t>EUwideConstants'!$E$154</t>
  </si>
  <si>
    <t>EUwideConstants'!$E$155</t>
  </si>
  <si>
    <t>EUwideConstants'!$E$156</t>
  </si>
  <si>
    <t>EUwideConstants'!$E$157</t>
  </si>
  <si>
    <t>EUwideConstants'!$E$158</t>
  </si>
  <si>
    <t>EUwideConstants'!$B$67; 'EUwideConstants'!$A$153; 'EUwideConstants'!$A$154; 'EUwideConstants'!$A$155; 'EUwideConstants'!$A$156; 'EUwideConstants'!$A$157; 'EUwideConstants'!$A$158; 'EUwideConstants'!$A$159</t>
  </si>
  <si>
    <t>EUwideConstants'!$E$159</t>
  </si>
  <si>
    <t>EUwideConstants'!$B$68; 'EUwideConstants'!$A$160</t>
  </si>
  <si>
    <t>EUwideConstants'!$E$160</t>
  </si>
  <si>
    <t>EUwideConstants'!$B$69; 'EUwideConstants'!$A$161</t>
  </si>
  <si>
    <t>EUwideConstants'!$E$161</t>
  </si>
  <si>
    <t>EUwideConstants'!$I$161</t>
  </si>
  <si>
    <t>EUwideConstants'!$B$70; 'EUwideConstants'!$A$162</t>
  </si>
  <si>
    <t>EUwideConstants'!$E$162</t>
  </si>
  <si>
    <t>EUwideConstants'!$B$72; 'EUwideConstants'!$A$163</t>
  </si>
  <si>
    <t>EUwideConstants'!$E$163</t>
  </si>
  <si>
    <t>H_SpecialBM'!$M$3; 'H_SpecialBM'!$D$175; 'EUwideConstants'!$E$164</t>
  </si>
  <si>
    <t>EUwideConstants'!$I$164</t>
  </si>
  <si>
    <t>EUwideConstants'!$E$165</t>
  </si>
  <si>
    <t>EUwideConstants'!$F$123; 'EUwideConstants'!$F$165</t>
  </si>
  <si>
    <t>EUwideConstants'!$I$123; 'EUwideConstants'!$I$165</t>
  </si>
  <si>
    <t>EUwideConstants'!$E$166</t>
  </si>
  <si>
    <t>EUwideConstants'!$E$167</t>
  </si>
  <si>
    <t>EUwideConstants'!$E$168</t>
  </si>
  <si>
    <t>EUwideConstants'!$I$168</t>
  </si>
  <si>
    <t>EUwideConstants'!$E$169</t>
  </si>
  <si>
    <t>EUwideConstants'!$I$169</t>
  </si>
  <si>
    <t>EUwideConstants'!$E$170</t>
  </si>
  <si>
    <t>EUwideConstants'!$B$73; 'EUwideConstants'!$A$164; 'EUwideConstants'!$A$165; 'EUwideConstants'!$A$166; 'EUwideConstants'!$A$167; 'EUwideConstants'!$A$168; 'EUwideConstants'!$A$169; 'EUwideConstants'!$A$170; 'EUwideConstants'!$A$171</t>
  </si>
  <si>
    <t>EUwideConstants'!$E$171</t>
  </si>
  <si>
    <t>H_SpecialBM'!$I$4; 'H_SpecialBM'!$D$245; 'EUwideConstants'!$E$172</t>
  </si>
  <si>
    <t>EUwideConstants'!$I$172</t>
  </si>
  <si>
    <t>EUwideConstants'!$B$74; 'EUwideConstants'!$A$172; 'EUwideConstants'!$A$173</t>
  </si>
  <si>
    <t>H_SpecialBM'!$K$4; 'H_SpecialBM'!$D$275; 'EUwideConstants'!$E$173</t>
  </si>
  <si>
    <t>EUwideConstants'!$I$173</t>
  </si>
  <si>
    <t>EUwideConstants'!$B$75; 'EUwideConstants'!$A$174</t>
  </si>
  <si>
    <t>EUwideConstants'!$E$174</t>
  </si>
  <si>
    <t>EUwideConstants'!$B$17; 'EUwideConstants'!$F$124; 'EUwideConstants'!$F$125; 'EUwideConstants'!$F$126; 'EUwideConstants'!$F$127; 'EUwideConstants'!$F$128; 'EUwideConstants'!$F$129; 'EUwideConstants'!$F$130; 'EUwideConstants'!$F$131; 'EUwideConstants'!$F$132; 'EUwideConstants'!$F$133; 'EUwideConstants'!$F$134; 'EUwideConstants'!$F$135; 'EUwideConstants'!$F$136; 'EUwideConstants'!$F$137; 'EUwideConstants'!$F$138; 'EUwideConstants'!$F$139; 'EUwideConstants'!$F$140; 'EUwideConstants'!$F$141; 'EUwideConstants'!$F$142; 'EUwideConstants'!$F$143; 'EUwideConstants'!$F$144; 'EUwideConstants'!$F$145; 'EUwideConstants'!$F$146; 'EUwideConstants'!$F$147; 'EUwideConstants'!$F$148; 'EUwideConstants'!$F$156; 'EUwideConstants'!$F$160; 'EUwideConstants'!$F$161; 'EUwideConstants'!$F$162; 'EUwideConstants'!$F$163; 'EUwideConstants'!$F$164; 'EUwideConstants'!$F$166; 'EUwideConstants'!$F$167; 'EUwideConstants'!$F$168; 'EUwideConstants'!$F$169; 'EUwideConstants'!$F$170; 'EUwideConstants'!$F$171; 'EUwideConstants'!$F$172; 'EUwideConstants'!$F$173; 'EUwideConstants'!$F$174</t>
  </si>
  <si>
    <t>EUwideConstants'!$A$176</t>
  </si>
  <si>
    <t>EUwideConstants'!$D$122; 'EUwideConstants'!$D$177</t>
  </si>
  <si>
    <t>EUwideConstants'!$E$177</t>
  </si>
  <si>
    <t>EUwideConstants'!$G$122; 'EUwideConstants'!$G$177</t>
  </si>
  <si>
    <t>EUwideConstants'!$H$177</t>
  </si>
  <si>
    <t>EUwideConstants'!$H$122; 'EUwideConstants'!$I$177</t>
  </si>
  <si>
    <t>EUwideConstants'!$E$178</t>
  </si>
  <si>
    <t>EUwideConstants'!$E$179</t>
  </si>
  <si>
    <t>EUwideConstants'!$E$180</t>
  </si>
  <si>
    <t>EUwideConstants'!$E$181</t>
  </si>
  <si>
    <t>EUwideConstants'!$E$182</t>
  </si>
  <si>
    <t>EUwideConstants'!$E$183</t>
  </si>
  <si>
    <t>EUwideConstants'!$E$184</t>
  </si>
  <si>
    <t>EUwideConstants'!$A$186</t>
  </si>
  <si>
    <t>EUwideConstants'!$B$187</t>
  </si>
  <si>
    <t>EUwideConstants'!$C$187</t>
  </si>
  <si>
    <t>EUwideConstants'!$B$188</t>
  </si>
  <si>
    <t>EUwideConstants'!$C$188</t>
  </si>
  <si>
    <t>EUwideConstants'!$D$188</t>
  </si>
  <si>
    <t>EUwideConstants'!$E$188</t>
  </si>
  <si>
    <t>EUwideConstants'!$B$189</t>
  </si>
  <si>
    <t>EUwideConstants'!$C$189</t>
  </si>
  <si>
    <t>EUwideConstants'!$D$189</t>
  </si>
  <si>
    <t>EUwideConstants'!$E$189</t>
  </si>
  <si>
    <t>EUwideConstants'!$B$190</t>
  </si>
  <si>
    <t>EUwideConstants'!$C$190</t>
  </si>
  <si>
    <t>EUwideConstants'!$D$190</t>
  </si>
  <si>
    <t>EUwideConstants'!$B$191</t>
  </si>
  <si>
    <t>EUwideConstants'!$C$191</t>
  </si>
  <si>
    <t>EUwideConstants'!$D$191</t>
  </si>
  <si>
    <t>EUwideConstants'!$B$192</t>
  </si>
  <si>
    <t>EUwideConstants'!$C$192</t>
  </si>
  <si>
    <t>EUwideConstants'!$D$192</t>
  </si>
  <si>
    <t>EUwideConstants'!$E$192</t>
  </si>
  <si>
    <t>EUwideConstants'!$F$192</t>
  </si>
  <si>
    <t>EUwideConstants'!$G$192</t>
  </si>
  <si>
    <t>EUwideConstants'!$B$193</t>
  </si>
  <si>
    <t>EUwideConstants'!$C$193</t>
  </si>
  <si>
    <t>EUwideConstants'!$D$193</t>
  </si>
  <si>
    <t>EUwideConstants'!$E$193</t>
  </si>
  <si>
    <t>EUwideConstants'!$F$193</t>
  </si>
  <si>
    <t>EUwideConstants'!$G$193</t>
  </si>
  <si>
    <t>EUwideConstants'!$B$194</t>
  </si>
  <si>
    <t>EUwideConstants'!$C$194</t>
  </si>
  <si>
    <t>EUwideConstants'!$D$194</t>
  </si>
  <si>
    <t>EUwideConstants'!$E$194</t>
  </si>
  <si>
    <t>EUwideConstants'!$F$194</t>
  </si>
  <si>
    <t>EUwideConstants'!$B$195</t>
  </si>
  <si>
    <t>EUwideConstants'!$C$195</t>
  </si>
  <si>
    <t>EUwideConstants'!$B$196</t>
  </si>
  <si>
    <t>EUwideConstants'!$C$196</t>
  </si>
  <si>
    <t>EUwideConstants'!$D$196</t>
  </si>
  <si>
    <t>EUwideConstants'!$E$196</t>
  </si>
  <si>
    <t>EUwideConstants'!$B$8; 'VersionDocumentation'!$A$33</t>
  </si>
  <si>
    <t>EUwideConstants'!$C$8; 'VersionDocumentation'!$A$34</t>
  </si>
  <si>
    <t>EUwideConstants'!$D$8; 'VersionDocumentation'!$A$35</t>
  </si>
  <si>
    <t>EUwideConstants'!$F$8; 'VersionDocumentation'!$A$36</t>
  </si>
  <si>
    <t>EUwideConstants'!$E$8; 'VersionDocumentation'!$A$37</t>
  </si>
  <si>
    <t>EUwideConstants'!$G$8; 'VersionDocumentation'!$A$38</t>
  </si>
  <si>
    <t>EUwideConstants'!$H$8; 'VersionDocumentation'!$A$39</t>
  </si>
  <si>
    <t>EUwideConstants'!$I$8; 'VersionDocumentation'!$A$40</t>
  </si>
  <si>
    <t>EUwideConstants'!$J$8; 'VersionDocumentation'!$A$41</t>
  </si>
  <si>
    <t>EUwideConstants'!$K$8; 'VersionDocumentation'!$A$42</t>
  </si>
  <si>
    <t>EUwideConstants'!$L$8; 'VersionDocumentation'!$A$43</t>
  </si>
  <si>
    <t>EUwideConstants'!$M$8; 'VersionDocumentation'!$A$44</t>
  </si>
  <si>
    <t>EUwideConstants'!$N$8; 'VersionDocumentation'!$A$45</t>
  </si>
  <si>
    <t>EUwideConstants'!$O$8; 'VersionDocumentation'!$A$46</t>
  </si>
  <si>
    <t>EUwideConstants'!$P$8; 'VersionDocumentation'!$A$47</t>
  </si>
  <si>
    <t>EUwideConstants'!$Q$8; 'VersionDocumentation'!$A$48</t>
  </si>
  <si>
    <t>EUwideConstants'!$R$8; 'VersionDocumentation'!$A$49</t>
  </si>
  <si>
    <t>EUwideConstants'!$S$8; 'VersionDocumentation'!$A$50</t>
  </si>
  <si>
    <t>EUwideConstants'!$T$8; 'VersionDocumentation'!$A$51</t>
  </si>
  <si>
    <t>EUwideConstants'!$U$8; 'VersionDocumentation'!$A$52</t>
  </si>
  <si>
    <t>EUwideConstants'!$V$8; 'VersionDocumentation'!$A$53</t>
  </si>
  <si>
    <t>EUwideConstants'!$W$8; 'VersionDocumentation'!$A$54</t>
  </si>
  <si>
    <t>EUwideConstants'!$X$8; 'VersionDocumentation'!$A$55</t>
  </si>
  <si>
    <t>EUwideConstants'!$Y$8; 'VersionDocumentation'!$A$56</t>
  </si>
  <si>
    <t>EUwideConstants'!$Z$8; 'VersionDocumentation'!$A$57</t>
  </si>
  <si>
    <t>EUwideConstants'!$AA$8; 'VersionDocumentation'!$A$58</t>
  </si>
  <si>
    <t>EUwideConstants'!$AB$8; 'VersionDocumentation'!$A$59</t>
  </si>
  <si>
    <t>EUwideConstants'!$AC$8; 'VersionDocumentation'!$A$60</t>
  </si>
  <si>
    <t>EUwideConstants'!$AD$8; 'VersionDocumentation'!$A$61</t>
  </si>
  <si>
    <t>EUwideConstants'!$AE$8; 'VersionDocumentation'!$A$62</t>
  </si>
  <si>
    <t>EUwideConstants'!$AF$8; 'VersionDocumentation'!$A$63</t>
  </si>
  <si>
    <t>The technical elements of the installation, identifying emissions sources as well as heat producing and consuming units</t>
  </si>
  <si>
    <t>Physical part of the installation or unit</t>
  </si>
  <si>
    <t>Technical infeasibility: the use of better data sources is technical infeasible.</t>
  </si>
  <si>
    <t>System boundaries of the sub-installation</t>
  </si>
  <si>
    <t>As required by Annex VI, section 2(b), please describe the system boundaries of this sub-installation covering the following aspects:</t>
  </si>
  <si>
    <t>According to Article 21 of the FAR the "relevant electricity consumption" needs to be described taking into account the sub-installation's system boundaries as listed in Annex I of the FAR.</t>
  </si>
  <si>
    <t>the data source used for the quantification of the fuel input pursuant to section 4.4 of Annex VII of the FAR.</t>
  </si>
  <si>
    <t>the data source used for the quantification of the waste gas amounts pursuant to section 4.4 of Annex VII of the FAR.</t>
  </si>
  <si>
    <t>the data source used for the quantification of amounts imported or exported pursuant to section 4.4 of Annex VII of the FAR.</t>
  </si>
  <si>
    <t>The weighted emission factor corresponds to the accumulated emissions from the fuels, including those used to produce measurable heat, divided by the total energy content. The weighted emission factor should furthermore include emissions from corresponding flue gas cleaning, if applicable.</t>
  </si>
  <si>
    <t>CWT throughput data</t>
  </si>
  <si>
    <t>Phthalic anhydride production</t>
  </si>
  <si>
    <t>Production or processing of ferrous metals (including ferro-alloys) where combustion units with a total rated thermal input exceeding 20 MW are operated. Processing includes, inter alia, rolling mills, re-heaters, annealing furnaces, smitheries, foundries, coating and pickling</t>
  </si>
  <si>
    <t>Original text</t>
  </si>
  <si>
    <t xml:space="preserve">These Free Allocation Rules (hereinafter "the FAR") are contained in the Commission Delegated Regulation (EU) 2019/331 of 19 December 2018 determining transitional Union-wide rules for harmonised free allocation of emission allowances pursuant to Article 10a of Directive 2003/87/EC of the European Parliament and of the Council. They can be downloaded from: </t>
  </si>
  <si>
    <t>http://data.europa.eu/eli/reg_del/2019/331/oj</t>
  </si>
  <si>
    <t>This is the first published (final) version of 4 March 2019.</t>
  </si>
  <si>
    <t>CBAM?</t>
  </si>
  <si>
    <t>Agglomerated iron ore</t>
  </si>
  <si>
    <t>Installation for municipal waste incineration</t>
  </si>
  <si>
    <t>Electricity input for heat production</t>
  </si>
  <si>
    <t>This should include the methodology on how relevant PRODCOM and CN codes are tracked in accordance with section 9. of Annex VII (FAR).</t>
  </si>
  <si>
    <t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CN, NACE and PRODCOM codes.   
</t>
  </si>
  <si>
    <t>Electricity input for heat prod.</t>
  </si>
  <si>
    <t>Volume fraction of carbon monoxide</t>
  </si>
  <si>
    <t>Actual direct emissions (excl. heat-related)</t>
  </si>
  <si>
    <t>Actual net heat export</t>
  </si>
  <si>
    <t>Energy input to this sub-installation and relevant emission factor</t>
  </si>
  <si>
    <t>Energy input</t>
  </si>
  <si>
    <t>Energy input flows</t>
  </si>
  <si>
    <t>BM main No.</t>
  </si>
  <si>
    <t>Iron casting, CBAM</t>
  </si>
  <si>
    <t>Iron casting, non-CBAM</t>
  </si>
  <si>
    <t>Old BM No.</t>
  </si>
  <si>
    <t>The status regarding the exposure to significant risk of carbon leakage ("CL") is based on Regulation (EU) 2019/708.</t>
  </si>
  <si>
    <t>Please give a reference to the procedure pursuant to Art. 22a(2) for implementing recommendations and, where applicable, demonstrating the application of the conditions as referred to in Art. 22a(1).</t>
  </si>
  <si>
    <t>1.a</t>
  </si>
  <si>
    <t>1.b</t>
  </si>
  <si>
    <t>2.a</t>
  </si>
  <si>
    <t>2.b</t>
  </si>
  <si>
    <t>Energy content (exothermic heat)</t>
  </si>
  <si>
    <t>Fuel energy content</t>
  </si>
  <si>
    <t>Description of the methodology for keeping track of the products and goods produced</t>
  </si>
  <si>
    <t>Fuel and material input</t>
  </si>
  <si>
    <t>the data source used for the quantification of the fuel input and material input (exothermic heat) pursuant to section 4.4 of Annex VII of the FAR.</t>
  </si>
  <si>
    <t>According to section 2.5(f) of Annex IV of the FAR the "relevant electricity consumption" needs to be described taking into account the sub-installation's system boundaries as listed in section 2 of Annex I of the FAR. For product benchmarks not listed in section 2 of Annex I, entries are optional here.</t>
  </si>
  <si>
    <t>Make optional?</t>
  </si>
  <si>
    <t>This should include the methodology on how relevant PRODCOM and CN codes are tracked in accordance with section 9 of Annex VII (FAR).</t>
  </si>
  <si>
    <t>Heat produced from electricity</t>
  </si>
  <si>
    <t>Fuel input flows</t>
  </si>
  <si>
    <t>This should include the methodology on how relevant PRODCOM codes are tracked in accordance with section 9. of Annex VII (FAR).</t>
  </si>
  <si>
    <t>Exchangeability of fuel and electricity:</t>
  </si>
  <si>
    <t>If relevant, an automatically generated message will appear here demanding the input needed for taking into account the exchangeability of fuels and electricity.</t>
  </si>
  <si>
    <t>Fuel input to this sub-installation and relevant emission factor</t>
  </si>
  <si>
    <t>This should include the methodology on how relevant PRODCOM codes are tracked in accordance with sections 2.1(a) and chapter 9 of Annex VII (FAR).</t>
  </si>
  <si>
    <t xml:space="preserve">If you have exported measurable heat to non-ETS installations or entities, please describe how you have determined the carbon leakage status of the processes in which this measurable heat was consumed. Relate, to the extent possible, to entities and installations, where feasible to sub-installations of those installations, and list relevant NACE and PRODCOM codes.   
</t>
  </si>
  <si>
    <t>Heat benchmark sub-installation (CL | non-CBAM)</t>
  </si>
  <si>
    <t>Heat benchmark sub-installation (non-CL | non-CBAM)</t>
  </si>
  <si>
    <t>Heat benchmark sub-installation (CL | CBAM)</t>
  </si>
  <si>
    <t>Fuel benchmark sub-installation (CL | non-CBAM)</t>
  </si>
  <si>
    <t>Fuel benchmark sub-installation (non-CL | non-CBAM)</t>
  </si>
  <si>
    <t>Fuel benchmark sub-installation (CL | CBAM)</t>
  </si>
  <si>
    <t>Process emissions sub-installation (CL | non-CBAM)</t>
  </si>
  <si>
    <t>Process emissions sub-installation (non-CL | non-CBAM)</t>
  </si>
  <si>
    <t>Process emissions sub-installation (CL | CBAM)</t>
  </si>
  <si>
    <t>Point 1. comprises the amount of fuel input and corresponding energy content. Where relevant and not included under 1., the methods used to determine any material input and corresponding energy content from exothermic reaction should be provided under 2. The method to quantify the electricity input for the purpose of production of heat (e.g. electric boilers, heat pumps).</t>
  </si>
  <si>
    <t>Material input and output (exothermic heat)</t>
  </si>
  <si>
    <t xml:space="preserve">Refining of oil </t>
  </si>
  <si>
    <t xml:space="preserve">Production of iron or steel (primary or secondary fusion) including continuous casting, with a capacity exceeding 2,5 tonnes per hour </t>
  </si>
  <si>
    <t>Production of primary aluminium or alumina</t>
  </si>
  <si>
    <t>Drying or calcination of gypsum or production of plaster boards and other gypsum products, with a production capacity of calcined gypsum or dried secondary gypsum exceeding a total of 20 tonnes per day</t>
  </si>
  <si>
    <t>Production of carbon black involving the carbonisation of organic substances such as oils, tars, cracker and distillation residues with a production capacity exceeding 50 tonnes per day</t>
  </si>
  <si>
    <t>Production of hydrogen (H2) and synthesis gas with a production capacity exceeding 5 tonnes per day</t>
  </si>
  <si>
    <t>4.4.(a) Methods in accordance with the monitoring plan approved under Regulation (EU) No. 2018/2066</t>
  </si>
  <si>
    <t>4.6. (a) Methods for determining calculation factors in accordance with the monitoring plan approved under Regulation (EU) No. 2018/2066</t>
  </si>
  <si>
    <t xml:space="preserve">For example, if the Registry ID is BE000000000123456, please enter here 123456. Together with the Member State selected under 2.b, this Registry ID (unique ID) will be displayed automatically in (f) below. </t>
  </si>
  <si>
    <t>Directive 2003/87/EC, as amended most recently by Directive 2023/959/EU (hereinafter "the EU ETS Directive") requires Member States to allocate allowances for free to installations based on Community-wide and fully-harmonised rules (Article 10a(1)). The Directive can be downloaded from:</t>
  </si>
  <si>
    <t>https://eur-lex.europa.eu/eli/dir/2003/87/2023-06-05</t>
  </si>
  <si>
    <t>As an exception to that rule, for measurable heat a fourth sub-installation is defined for the delivery of district heating.</t>
  </si>
  <si>
    <t>For each type of fall-back approach, a maximum of three sub-installations may exist, one exposed to significant risk of carbon leakage (split into CBAM and non-CBAM), the other non-exposed.</t>
  </si>
  <si>
    <t>The CBAM status of the sub-installation depends on whether the CN codes of the goods produced are listed in Annex I of Regulation (EU) 2023/956.</t>
  </si>
  <si>
    <t>Boundaries of the sub-installations, including the split between sub-installation serving sectors deemed to be exposed to a significant risk of carbon leakage and sub-installations serving other sectors, based on NACE rev. 2 or PRODCOM 2010, as well as the split between goods covered by CBAM and not.</t>
  </si>
  <si>
    <t>All energy and material flows, in particular the source streams, measurable and non-measurable heat, electricity where relevant, and waste gases</t>
  </si>
  <si>
    <t xml:space="preserve">1) If the installation is producing electricity, the methodology should cover the electricity produced, the electricity imported, exported and consumed.
2) If the installation is not producing electricity, only the methodology for the consumption should be covered below. </t>
  </si>
  <si>
    <t>the data source used for the quantification of the fuel input and material input (exothermic heat) pursuant to section 4.4 of Annex VII of the FAR and the electricity input for the production of heat pursuant to section 4.5 of Annex VII of the FAR.</t>
  </si>
  <si>
    <t>the data source used for the quantification of the fuel input and material input (exothermic heat) pursuant to section 4.4 of Annex VII of the FAR and electricity input for the production of heat pursuant to section 4.5 of Annex VII of the FAR.</t>
  </si>
  <si>
    <t>MMP template Phase 4_2</t>
  </si>
  <si>
    <t>MMP P4 template 4_2</t>
  </si>
  <si>
    <t>J</t>
  </si>
  <si>
    <t>EUwideConstants'!$F$122; 'EUwideConstants'!$F$177; 'C_InstallationDescription'!$R$16; 'C_InstallationDescription'!$R$35</t>
  </si>
  <si>
    <t>C_InstallationDescription'!$F$63</t>
  </si>
  <si>
    <t>C_InstallationDescription'!$E$122</t>
  </si>
  <si>
    <t>C_InstallationDescription'!$E$36; 'C_InstallationDescription'!$F$123</t>
  </si>
  <si>
    <t>D_MethodsProcedures'!$E$104</t>
  </si>
  <si>
    <t>E_EnergyFlows'!$G$3; 'E_EnergyFlows'!$D$25</t>
  </si>
  <si>
    <t>E_EnergyFlows'!$E$34</t>
  </si>
  <si>
    <t>E_EnergyFlows'!$F$37</t>
  </si>
  <si>
    <t>E_EnergyFlows'!$F$38</t>
  </si>
  <si>
    <t>E_EnergyFlows'!$F$39</t>
  </si>
  <si>
    <t>E_EnergyFlows'!$E$131</t>
  </si>
  <si>
    <t>F_ProductBM'!$F$98; 'F_ProductBM'!$F$353; 'F_ProductBM'!$F$557; 'F_ProductBM'!$F$761; 'F_ProductBM'!$F$965; 'F_ProductBM'!$F$1169; 'F_ProductBM'!$F$1373; 'F_ProductBM'!$F$1577; 'F_ProductBM'!$F$1781; 'F_ProductBM'!$F$1985; 'F_ProductBM'!$E$89; 'F_ProductBM'!$E$349; 'F_ProductBM'!$E$554; 'F_ProductBM'!$E$759; 'F_ProductBM'!$E$964; 'F_ProductBM'!$E$1169; 'F_ProductBM'!$E$1374; 'F_ProductBM'!$E$1579; 'F_ProductBM'!$E$1784; 'F_ProductBM'!$E$1989</t>
  </si>
  <si>
    <t>G_Fall-back'!$E$80</t>
  </si>
  <si>
    <t>G_Fall-back'!$F$110</t>
  </si>
  <si>
    <t>G_Fall-back'!$F$145; 'G_Fall-back'!$F$294; 'G_Fall-back'!$F$434; 'G_Fall-back'!$F$574</t>
  </si>
  <si>
    <t>G_Fall-back'!$F$658</t>
  </si>
  <si>
    <t>F_ProductBM'!$F$176; 'G_Fall-back'!$F$702</t>
  </si>
  <si>
    <t>E_EnergyFlows'!$F$40; 'F_ProductBM'!$F$184; 'F_ProductBM'!$F$417; 'F_ProductBM'!$F$622; 'F_ProductBM'!$F$827; 'F_ProductBM'!$F$1032; 'F_ProductBM'!$F$1237; 'F_ProductBM'!$F$1442; 'F_ProductBM'!$F$1647; 'F_ProductBM'!$F$1852; 'F_ProductBM'!$F$2057; 'G_Fall-back'!$F$664; 'G_Fall-back'!$F$784; 'G_Fall-back'!$F$901</t>
  </si>
  <si>
    <t>; 'F_ProductBM'!$E$84; 'F_ProductBM'!$E$344; 'F_ProductBM'!$E$549; 'F_ProductBM'!$E$754; 'F_ProductBM'!$E$959; 'F_ProductBM'!$E$1164; 'F_ProductBM'!$E$1369; 'F_ProductBM'!$E$1574; 'F_ProductBM'!$E$1779; 'F_ProductBM'!$E$1984; 'G_Fall-back'!$E$79; 'G_Fall-back'!$E$245; 'G_Fall-back'!$E$385; 'G_Fall-back'!$E$525; 'G_Fall-back'!$E$679; 'G_Fall-back'!$E$799; 'G_Fall-back'!$E$916</t>
  </si>
  <si>
    <t>F_ProductBM'!$E$172; 'F_ProductBM'!$E$412; 'F_ProductBM'!$E$617; 'F_ProductBM'!$E$822; 'F_ProductBM'!$E$1027; 'F_ProductBM'!$E$1232; 'F_ProductBM'!$E$1437; 'F_ProductBM'!$E$1642; 'F_ProductBM'!$E$1847; 'F_ProductBM'!$E$2052; 'G_Fall-back'!$E$106; 'G_Fall-back'!$E$263; 'G_Fall-back'!$E$403; 'G_Fall-back'!$E$543; 'G_Fall-back'!$E$698; 'G_Fall-back'!$E$818; 'G_Fall-back'!$E$935</t>
  </si>
  <si>
    <t>F_ProductBM'!$F$183; 'F_ProductBM'!$F$416; 'F_ProductBM'!$F$621; 'F_ProductBM'!$F$826; 'F_ProductBM'!$F$1031; 'F_ProductBM'!$F$1236; 'F_ProductBM'!$F$1441; 'F_ProductBM'!$F$1646; 'F_ProductBM'!$F$1851; 'F_ProductBM'!$F$2056; 'G_Fall-back'!$F$116; 'G_Fall-back'!$F$267; 'G_Fall-back'!$F$407; 'G_Fall-back'!$F$547; 'G_Fall-back'!$F$662; 'G_Fall-back'!$F$706; 'G_Fall-back'!$F$782; 'G_Fall-back'!$F$822; 'G_Fall-back'!$F$899; 'G_Fall-back'!$F$939</t>
  </si>
  <si>
    <t>G_Fall-back'!$F$122; 'G_Fall-back'!$F$269; 'G_Fall-back'!$F$409; 'G_Fall-back'!$F$549; 'G_Fall-back'!$F$712; 'G_Fall-back'!$F$828; 'G_Fall-back'!$F$945</t>
  </si>
  <si>
    <t>H_SpecialBM'!$F$259</t>
  </si>
  <si>
    <t>H_SpecialBM'!$F$260</t>
  </si>
  <si>
    <t>H_SpecialBM'!$F$261</t>
  </si>
  <si>
    <t>EUwideConstants'!$O$123</t>
  </si>
  <si>
    <t>EUwideConstants'!$F$125</t>
  </si>
  <si>
    <t>EUwideConstants'!$O$126; 'EUwideConstants'!$O$127; 'EUwideConstants'!$O$128</t>
  </si>
  <si>
    <t>EUwideConstants'!$F$129</t>
  </si>
  <si>
    <t>EUwideConstants'!$F$130</t>
  </si>
  <si>
    <t>EUwideConstants'!$O$131; 'EUwideConstants'!$O$132</t>
  </si>
  <si>
    <t>EUwideConstants'!$O$147; 'EUwideConstants'!$O$148; 'EUwideConstants'!$O$149</t>
  </si>
  <si>
    <t>EUwideConstants'!$O$161</t>
  </si>
  <si>
    <t>EUwideConstants'!$O$173; 'EUwideConstants'!$O$174</t>
  </si>
  <si>
    <t>EUwideConstants'!$C$122; 'EUwideConstants'!$C$177; 'EUwideConstants'!$D$178</t>
  </si>
  <si>
    <t>C_InstallationDescription'!$M$16; 'C_InstallationDescription'!$M$35; 'EUwideConstants'!$I$122; 'EUwideConstants'!$I$178</t>
  </si>
  <si>
    <t>EUwideConstants'!$F$179</t>
  </si>
  <si>
    <t>EUwideConstants'!$F$180</t>
  </si>
  <si>
    <t>EUwideConstants'!$F$181</t>
  </si>
  <si>
    <t>EUwideConstants'!$F$182</t>
  </si>
  <si>
    <t>EUwideConstants'!$F$183</t>
  </si>
  <si>
    <t>EUwideConstants'!$F$184</t>
  </si>
  <si>
    <t>EUwideConstants'!$F$185</t>
  </si>
  <si>
    <t>EUwideConstants'!$F$186</t>
  </si>
  <si>
    <t>EUwideConstants'!$F$187</t>
  </si>
  <si>
    <t>EUwideConstants'!$F$188</t>
  </si>
  <si>
    <t>EUwideConstants'!$B$198</t>
  </si>
  <si>
    <t>NEW for 2026-2030 as of here</t>
  </si>
  <si>
    <t>First published version for 2026-2030</t>
  </si>
  <si>
    <t>Bug fix for including process emissions subs</t>
  </si>
  <si>
    <t>CL status corrected for fall-backs in sheet C</t>
  </si>
  <si>
    <t>Sheet E: Sources for electricity input</t>
  </si>
  <si>
    <t>This is the final version of the updated template for 2026-2030. Version of 15 April 2024.</t>
  </si>
  <si>
    <t>Zone de navigation:</t>
  </si>
  <si>
    <t>Feuille suivante</t>
  </si>
  <si>
    <t>Début de feuille</t>
  </si>
  <si>
    <t>Fin de feuille</t>
  </si>
  <si>
    <t>PLAN MÉTHODOLOGIQUE DE SURVEILLANCE pour la phase 4 du SEQE de l’UE</t>
  </si>
  <si>
    <t>SOMMAIRE</t>
  </si>
  <si>
    <t>LIGNES DIRECTRICES ET CONDITIONS</t>
  </si>
  <si>
    <t>Version linguistique:</t>
  </si>
  <si>
    <t>Nom de fichier de référence:</t>
  </si>
  <si>
    <t>Informations concernant le présent fichier:</t>
  </si>
  <si>
    <t>Dénomination de l'installation:</t>
  </si>
  <si>
    <t>Identificateur unique de l’installation:</t>
  </si>
  <si>
    <t>Date de référence:</t>
  </si>
  <si>
    <t>Si votre autorité compétente exige que vous remettiez un exemplaire papier signé de la déclaration, veuillez signer dans l’espace ci-dessous:</t>
  </si>
  <si>
    <t>Nom et signature de 
la personne légalement responsable</t>
  </si>
  <si>
    <t>Table des matières</t>
  </si>
  <si>
    <t>Feuille précédente</t>
  </si>
  <si>
    <t>Informations générales sur ce modèle</t>
  </si>
  <si>
    <t>La directive 2003/87/CE, modifiée en dernier lieu par la directive 2018/410/CE (ci-après la «directive SEQE»), dispose que l'allocation par les États membres de quotas d'émission à titre gratuit aux installations doit s'effectuer sur la base de règles pleinement harmonisées à l’échelle communautaire (article 10 bis, paragraphe 1). Cette directive peut être téléchargée à l'adresse suivante:</t>
  </si>
  <si>
    <t>Ces règles d’allocation de quotas à titre gratuit (ci-après «RATG») sont énoncées dans le règlement délégué (UE) 2019/331 de la Commission du 19 décembre 2018 définissant des règles transitoires pour l'ensemble de l'Union concernant l'allocation harmonisée de quotas d'émission à titre gratuit conformément à l'article 10 bis de la directive 2003/87/CE du Parlement européen et du Conseil. Elles peuvent être téléchargées à l'adresse suivante:</t>
  </si>
  <si>
    <t>https://eur-lex.europa.eu/eli/reg_del/2019/331/oj?locale=fr</t>
  </si>
  <si>
    <t>Un élément essentiel des RATG est une collecte de données, incombant aux États membres, aux fins de laquelle les exploitants sont tenus d’établir un plan méthodologique de surveillance conformément à l’article 8 des RATG.</t>
  </si>
  <si>
    <t xml:space="preserve">Le présent modèle de plan méthodologique de surveillance a été établi au nom de la Commission par les consultants de celle-ci (Umweltbundesamt GmbH Austria et SQ Consult).
Les opinions exprimées dans ce fichier sont celles des auteurs et ne reflètent pas nécessairement la position de la Commission européenne. </t>
  </si>
  <si>
    <t>Il s'agit de la première version (finale) publiée du 4 mars 2019.</t>
  </si>
  <si>
    <t>Comment utiliser ce fichier ?</t>
  </si>
  <si>
    <t>Le calcul automatique (dans le menu Formules/Options de calcul) doit être activé.</t>
  </si>
  <si>
    <t xml:space="preserve">Il est recommandé de progresser dans le fichier en commençant par le début. Vous serez guidé tout au long du formulaire par certaines fonctions qui dépendent de l'information saisie antérieurement, telles que le changement de couleur des cellules lorsqu'une entrée n'est pas nécessaire (voir codes de couleur ci-après). </t>
  </si>
  <si>
    <t>Dans plusieurs champs, vous pouvez choisir parmi des entrées prédéfinies. Pour effectuer votre choix à partir d’une telle «liste déroulante», cliquez avec la souris sur la petite flèche apparaissant sur le côté droit de la cellule ou appuyez sur les touches «Alt + Flèche vers le bas» après avoir sélectionné la cellule. Certains champs vous permettent de saisir votre propre texte, même s’il existe une liste déroulante. C’est le cas lorsque la liste déroulante contient des entrées vides.</t>
  </si>
  <si>
    <t>Des messages d’erreurs apparaîtront parfois, si les données saisies sont incomplètes. Cependant, l’absence de message d’erreur ne garantit pas l’absence d’erreurs de calcul, car un contrôle de l’exhaustivité des données n’est pas toujours possible. Si aucun résultat n’apparaît dans un champ en vert, on peut supposer qu’il manque des données.</t>
  </si>
  <si>
    <t>Il convient de veiller tout particulièrement à la cohérence entre les données et les unités indiquées.</t>
  </si>
  <si>
    <t>Les messages d'erreur sont souvent très concis en raison du manque d'espace. Les plus importants sont les suivants:</t>
  </si>
  <si>
    <t>incomplet!</t>
  </si>
  <si>
    <t>Signifie que les données sont insuffisantes pour permettre le calcul (par exemple, il manque un facteur d'émission pour une année).</t>
  </si>
  <si>
    <t>incohérent!</t>
  </si>
  <si>
    <t>Les unités sélectionnées ne sont pas cohérentes, et les calculs basés sur les entrées correspondantes aboutiront à des résultats erronés.</t>
  </si>
  <si>
    <t>négatif!</t>
  </si>
  <si>
    <t>Pour ce calcul, les valeurs négatives ne sont pas autorisées.</t>
  </si>
  <si>
    <t>Saisie manuelle!</t>
  </si>
  <si>
    <t>Signifie que les données doivent être introduites manuellement lorsque le calcul d'un paramètre ne peut s'effectuer automatiquement.</t>
  </si>
  <si>
    <t>Introduire les données à la section A.III.3!</t>
  </si>
  <si>
    <t>Ce type de message fait référence à des sections du document. Il signifie qu’il manque des données dans les sections indiquées.</t>
  </si>
  <si>
    <t>Codes de couleur et polices de caractères:</t>
  </si>
  <si>
    <t>Texte noir en caractères gras:</t>
  </si>
  <si>
    <t>Ce texte décrit les données requises.</t>
  </si>
  <si>
    <t>Texte en italique en caractères plus petits:</t>
  </si>
  <si>
    <t xml:space="preserve">Ce texte fournit des explications complémentaires. </t>
  </si>
  <si>
    <t>Les champs en jaune doivent être obligatoirement remplis. Cependant, si l’information demandée n’est pas pertinente pour l’installation, aucune donnée n’est requise.</t>
  </si>
  <si>
    <t>Les champs en jaune clair sont facultatifs.</t>
  </si>
  <si>
    <t>Dans les champs en vert figurent les résultats calculés automatiquement. Le texte en rouge est réservé aux messages d’erreur (données manquantes, etc.).</t>
  </si>
  <si>
    <t>Un champ hachuré indique qu’il n’y a plus lieu de remplir ce champ en raison de l’information saisie dans un autre champ.</t>
  </si>
  <si>
    <t>Les zones grisées doivent être remplies par les États membres avant la publication de la version adaptée du modèle.</t>
  </si>
  <si>
    <t>Les zones en gris clair sont réservées à la navigation et aux hyperliens.</t>
  </si>
  <si>
    <t>Les panneaux de navigation au début de chaque feuille contiennent des hyperliens permettant d’accéder rapidement aux différentes sections du document. La première ligne («Table des matières», «Feuille précédente», «Feuille suivante», «Résumé») et les points «Début de feuille» et «Fin de feuille» sont identiques sur toutes les feuilles. Selon la feuille, le menu comporte plus ou moins d’éléments. Si la couleur du fond de l’une des zones d’hyperlien devient rouge, cela signifie qu’il manque des données dans la section correspondante (et non dans l’ensemble des feuilles).</t>
  </si>
  <si>
    <t>Ce modèle a été verrouillé pour empêcher la saisie de données en dehors des champs en jaune. Toutefois, pour des raisons de transparence, aucun mot de passe n’a été établi. Cela permet de voir toutes les formules. Il est recommandé de maintenir la protection activée lorsque le fichier est utilisé pour saisir des données. La protection des feuilles ne devrait être désactivée que pour vérifier la validité des formules. Il est recommandé de procéder à cette opération dans un fichier à part.</t>
  </si>
  <si>
    <t>Afin de protéger les formules contre toute modification involontaire aboutissant généralement à des résultats erronés et trompeurs, 
il est capital de NE PAS UTILISER les fonctions COUPER et COLLER.
Si vous souhaitez déplacer des données, COPIEZ les et COLLEZ les d’abord, puis effacez les données non désirées de l’endroit initial (erroné).</t>
  </si>
  <si>
    <t>Les champs de données n’ont pas été optimisés pour les formats numériques et autres. Cependant, la protection des feuilles a été limitée de manière à vous permettre d’utiliser vos propres formats. Vous pouvez notamment décider du nombre de décimales affichées. En principe, le nombre de décimales est indépendant du degré de précision du calcul. En principe, l’option «Precision as displayed» de MS Excel devrait être désactivée. Pour de plus amples renseignements, consultez la fonction «Help» de MS Excel à ce sujet.</t>
  </si>
  <si>
    <t>CLAUSE DE NON-RESPONSABILITÉ: Toutes les formules ont été soigneusement élaborées. Néanmoins, la possibilité qu'elles contiennent des erreurs ne peut être totalement exclue.
Comme indiqué précédemment, la transparence totale est garantie aux fins du contrôle de la validité des calculs Ni les auteurs de ce fichier ni la Commission européenne ne peuvent être tenus responsables des éventuels dommages découlant de résultats erronés ou trompeurs obtenus à partir des calculs fournis. 
La vérification de l'exactitude des données notifiées à l'autorité compétente relève entièrement de la responsabilité de l'utilisateur de ce fichier (c'est-à-dire l'exploitant de l'installation relevant du SEQE).</t>
  </si>
  <si>
    <t>Informations propres à l’État membre</t>
  </si>
  <si>
    <t>La présente déclaration doit être remise à votre autorité compétente, à l’adresse suivante:</t>
  </si>
  <si>
    <t>Adresse précise à fournir par l’État membre</t>
  </si>
  <si>
    <t>Sources d’information:</t>
  </si>
  <si>
    <t>Sites internet de l'EU:</t>
  </si>
  <si>
    <t>Législation de l’UE:</t>
  </si>
  <si>
    <t xml:space="preserve">http://eur-lex.europa.eu/fr/index.htm </t>
  </si>
  <si>
    <t>Généralités sur le SEQE de l’UE:</t>
  </si>
  <si>
    <t>https://ec.europa.eu/clima/policies/ets_fr</t>
  </si>
  <si>
    <t>Autres sites internet:</t>
  </si>
  <si>
    <t>&lt;à remplir par l’État membre&gt;</t>
  </si>
  <si>
    <t>Service d’assistance:</t>
  </si>
  <si>
    <t>&lt;à remplir par l’État membre, le cas échéant&gt;</t>
  </si>
  <si>
    <t>Consignes supplémentaires de l’État membre:</t>
  </si>
  <si>
    <t xml:space="preserve">&lt;&lt;&lt; Cliquez ici pour passer à la feuille suivante &gt;&gt;&gt; </t>
  </si>
  <si>
    <t>A. 
Versions du plan méthodologique de surveillance</t>
  </si>
  <si>
    <t>Versions du plan méthodologique de surveillance</t>
  </si>
  <si>
    <t>Liste des versions du plan méthodologique de surveillance</t>
  </si>
  <si>
    <t>Cette feuille sert à déterminer la version du plan méthodologique de surveillance. À chaque version du plan méthodologique de surveillance doit correspondre un numéro de version unique et une date de référence.</t>
  </si>
  <si>
    <t>En fonction des exigences de l’État membre, il se peut que l’autorité compétente et l'exploitant échangent différentes mises à jour du document, ou que l’exploitant seul conserve la trace des différentes versions. En tout état de cause, l’exploitant doit conserver dans ses archives un exemplaire de chaque version du plan méthodologique de surveillance.</t>
  </si>
  <si>
    <t>L’état du plan méthodologique de surveillance à la date de référence doit être décrit dans la colonne «État». Les types d'états possibles sont «soumis au vérificateur», «évalué par le vérificateur», «soumis à l’autorité compétente (AC)», «retourné avec remarques», «approuvé par l’AC», «projet de travail», etc.</t>
  </si>
  <si>
    <t>Dans la colonne «date de la demande», la date à partir de laquelle la méthode de surveillance décrite dans le plan s’applique, le cas échéant.</t>
  </si>
  <si>
    <t>À plusieurs reprises, le présent document fait référence à des fichiers externes. Veuillez noter que les informations contenues dans ces fichiers font partie intégrante du plan méthodologique de surveillance.</t>
  </si>
  <si>
    <t>N° de version</t>
  </si>
  <si>
    <t>Date de référence</t>
  </si>
  <si>
    <t>État à la date de référence</t>
  </si>
  <si>
    <t>Date de la demande</t>
  </si>
  <si>
    <t>Chapitres modifiés. 
Explication succincte des modifications</t>
  </si>
  <si>
    <t>B. 
InstData</t>
  </si>
  <si>
    <t>DONNÉES RELATIVES À L’INSTALLATION</t>
  </si>
  <si>
    <t>Identification de l'installation</t>
  </si>
  <si>
    <t>Consentement pour l'utilisation des données contenues dans le présent fichier</t>
  </si>
  <si>
    <t>Les informations contenues dans le présent fichier seront utilisées par l'autorité compétente pour déterminer l’allocation de quotas à titre gratuit conformément à l'article 10 bis de la directive SEQE, ainsi que par la Commission européenne pour mettre à jour les valeurs des référentiels. De plus, si la Commission européenne en fait la demande, ces informations sont susceptibles de lui être notifiées en tout ou partie à des fins de contrôle des mesures nationales d'exécution conformément à l'article 11, paragraphe 1, de la directive SEQE.</t>
  </si>
  <si>
    <t>Veuillez confirmer le consentement pour l’utilisation des informations contenues dans le présent plan méthodologique de surveillance.</t>
  </si>
  <si>
    <t>Exploitant</t>
  </si>
  <si>
    <t>Nom de l’exploitant</t>
  </si>
  <si>
    <t>État membre</t>
  </si>
  <si>
    <t>Numéro de l’autorisation d’émettre des gaz à effet de serre</t>
  </si>
  <si>
    <t>Préfixe de l’EM/AC</t>
  </si>
  <si>
    <t>Autorité compétente</t>
  </si>
  <si>
    <t>Installation</t>
  </si>
  <si>
    <t>Dénomination de l’installation et nom du site sur lequel elle est située:</t>
  </si>
  <si>
    <t>Nom du site:</t>
  </si>
  <si>
    <t>Identifiant de registre de l’installation (comme dans les NIM):</t>
  </si>
  <si>
    <t>Il s'agit généralement d'un nombre naturel, c'est-à-dire d'un code différent de l'identifiant d'autorisation utilisé dans le registre (EUTL).</t>
  </si>
  <si>
    <t xml:space="preserve">Par exemple, si l’identifiant de registre est BE000000000123456, veuillez saisir ici 123456. Couplé avec l’État membre sélectionné au point c), cet identifiant de registre (identifiant unique) sera affiché automatiquement au point iv) ci-dessous. </t>
  </si>
  <si>
    <t>Identifiant unique:</t>
  </si>
  <si>
    <t>Ajouter toute indication propre à l'État membre concernant la dénomination des installations.</t>
  </si>
  <si>
    <t>Adresse/localisation du site de l’installation:</t>
  </si>
  <si>
    <t>Adresse ligne 1:</t>
  </si>
  <si>
    <t>Adresse ligne 2:</t>
  </si>
  <si>
    <t>Ville:</t>
  </si>
  <si>
    <t>État/Province/Région:</t>
  </si>
  <si>
    <t>Code postal/ZIP:</t>
  </si>
  <si>
    <t>Pays:</t>
  </si>
  <si>
    <t>Ajouter toute indication propre à l'État membre concernant les coordonnées de quadrillage.</t>
  </si>
  <si>
    <t xml:space="preserve">Coordonnées </t>
  </si>
  <si>
    <t>Qui pouvons-nous contacter au sujet de votre plan méthodologique de surveillance?</t>
  </si>
  <si>
    <t xml:space="preserve">Il serait utile que vous nous indiquiez une personne à qui nous pourrions poser directement nos questions éventuelles concernant votre plan méthodologique de surveillance. Cette personne devra être habilitée à agir au nom de l’exploitant. </t>
  </si>
  <si>
    <t>Contact principal:</t>
  </si>
  <si>
    <t>Titre:</t>
  </si>
  <si>
    <t>Prénom:</t>
  </si>
  <si>
    <t>Nom:</t>
  </si>
  <si>
    <t>Fonction:</t>
  </si>
  <si>
    <t>Nom de l'organisme (si différent de l’exploitant):</t>
  </si>
  <si>
    <t>Numéro de téléphone:</t>
  </si>
  <si>
    <t>Courriel:</t>
  </si>
  <si>
    <t>Autre contact:</t>
  </si>
  <si>
    <t>C. 
InstDescription</t>
  </si>
  <si>
    <t>Liste des sous-installations</t>
  </si>
  <si>
    <t>Liens techniques</t>
  </si>
  <si>
    <t>DESCRIPTION DE L’INSTALLATION</t>
  </si>
  <si>
    <t>Sous-installations avec référentiel de produit</t>
  </si>
  <si>
    <t>Pour chaque type de produit, une seule sous-installation peut être sélectionnée. Les produits similaires qui relèvent du même référentiel de produit à l’annexe I des RATG sont regroupés.</t>
  </si>
  <si>
    <t>Le statut au regard de l’exposition à un risque important de fuite de carbone («CL») est fondé sur &lt;AJOUTER RÉFÉRENCE DE L’ACTE RELATIF À LA FUITE DE CARBONE&gt;.</t>
  </si>
  <si>
    <t>La dénomination d'une sous-installation ne doit apparaître qu'une seule fois. Dans le cas contraire, certaines parties de ce modèle ne pourront fonctionner correctement.</t>
  </si>
  <si>
    <t>Veuillez noter que les données saisies ici ont une incidence sur toutes les autres données qui seront saisies ultérieurement concernant les sous-installations.</t>
  </si>
  <si>
    <t>N°</t>
  </si>
  <si>
    <t>Type de produit</t>
  </si>
  <si>
    <t>Exposition au risque de fuite de carbone?</t>
  </si>
  <si>
    <t>Sous-installations avec méthodes alternatives</t>
  </si>
  <si>
    <t>Pour chaque type de méthode alternative, il ne peut y avoir au maximum que deux sous-installations, l'une exposée à un risque important de fuite de carbone et l'autre non.</t>
  </si>
  <si>
    <t>Par dérogation à cette règle, pour la chaleur mesurable, une troisième sous-installation est définie pour la fourniture de chauffage urbain.</t>
  </si>
  <si>
    <t>Veuillez indiquer, pour chaque type de sous-installation, s'il est pertinent ou non pour votre installation. Veillez à ne pas laisser de cellule jaune vide.</t>
  </si>
  <si>
    <t xml:space="preserve">Veuillez noter que, conformément à l'article 10, paragraphe 3, des RATG, l'exploitant peut être dispensé de l'obligation de fournir des données permettant d'établir une distinction au regard de l'exposition au risque de fuite de carbone. </t>
  </si>
  <si>
    <t>Cette exemption s'applique si au moins 95 % des intrants, des extrants et des émissions sont utilisés dans des secteurs relevant de l'un des deux statuts («CL» ou «non-CL»).</t>
  </si>
  <si>
    <t>Type de sous-installation</t>
  </si>
  <si>
    <t>pertinent?</t>
  </si>
  <si>
    <t>Description de l'installation</t>
  </si>
  <si>
    <t>Description de l’installation, y compris de ses principaux procédés</t>
  </si>
  <si>
    <t xml:space="preserve">Si la description visée à l’annexe VI, section 1, point c), des RATG ne peut figurer intégralement dans l’espace prévu ici, veuillez fournir la référence d’un document joint (et indiquer ici le nom exact du fichier). </t>
  </si>
  <si>
    <t>Référence du dernier plan de surveillance approuvé:</t>
  </si>
  <si>
    <t>Veuillez indiquer la référence du plan de surveillance prévu par le règlement M&amp;R, dans lequel toutes les sources d’émission sont répertoriées conformément à l’annexe VI, section 1, point c), des RATG.</t>
  </si>
  <si>
    <t>Référence à un schéma de procédé (diagramme):</t>
  </si>
  <si>
    <t>Veuillez présenter un diagramme conformément à l’annexe VI, section 1, point d), des RATG, qui contient au moins les informations ci-après, indiquer sa référence (nom de fichier, date) et en fournir une copie à votre autorité compétente lors de la présentation du présent plan méthodologique de surveillance:</t>
  </si>
  <si>
    <t>les éléments techniques de l'installation, avec mention des sources d'émissions ainsi que des unités productrices et consommatrices de chaleur</t>
  </si>
  <si>
    <t>toutes les circulations d'énergie et de matières, notamment les flux, les sources d’émission, les flux de chaleur mesurable et non mesurable, les flux d'électricité s'il y a lieu et les gaz résiduaires</t>
  </si>
  <si>
    <t>les points et dispositifs de mesure</t>
  </si>
  <si>
    <t>les limites des sous-installations, notamment la distinction entre les sous-installations utilisées pour des secteurs considérés comme étant exposés à un risque important de fuite de carbone et les sous-installations utilisées pour d'autres secteurs, sur la base des codes NACE Rév. 2 ou Prodcom 2010</t>
  </si>
  <si>
    <t>Pour les cas plus complexes, des diagrammes plus détaillés doivent être présentés pour chaque sous-installation concernée, conformément au point a) iii) des feuilles F et G.</t>
  </si>
  <si>
    <t>Veuillez joindre également une représentation (de taille réduite) de ce diagramme dans l’encadré ci-dessous.</t>
  </si>
  <si>
    <t>Liens avec d’autres installations relevant du SEQE de l’UE ou d’autres entités hors SEQE</t>
  </si>
  <si>
    <t>Veuillez fournir les informations pertinentes permettant de déterminer les liens techniques avec votre installation:</t>
  </si>
  <si>
    <t>L’autorité compétente a besoin de ces informations pour garantir la cohérence des données communiquées et pour éviter tout double comptage des données relatives à l'allocation.</t>
  </si>
  <si>
    <t>Seuls sont pertinents les cas dans lesquels la chaleur mesurable, les gaz résiduaires ou le CO2 dans le cadre des activités de CCS (CSC) franchissent les limites de l'installation.</t>
  </si>
  <si>
    <t>On entend ici par «importation» le fait que quelque chose entre dans les limites de l'installation à laquelle se rapporte la présente déclaration, et par «exportation» le fait que quelque chose sorte de ces limites.</t>
  </si>
  <si>
    <t>Les flux de matières et/ou d'énergie entre les sous-installations ne sont pas pertinents, à l'exception de la chaleur issue de la production d'acide nitrique.</t>
  </si>
  <si>
    <t>Les types de liens possibles sont les suivants:</t>
  </si>
  <si>
    <t>chaleur mesurable</t>
  </si>
  <si>
    <t>gaz résiduaire</t>
  </si>
  <si>
    <t>CO2 transféré à des fins de stockage géologique (CCS)</t>
  </si>
  <si>
    <t>CO2 transféré à des fins d’utilisation dans l’installation (captage et utilisation du carbone - CCU)</t>
  </si>
  <si>
    <t>produits intermédiaires relevant de référentiels de produits (annexe IV, section 1.6 et section 3.1, point l), des RATG)</t>
  </si>
  <si>
    <t>Les choix possibles pour le sens du flux (du point de vue de l'installation à laquelle la présente déclaration se rapporte) sont:</t>
  </si>
  <si>
    <t>importation (vers cette installation)</t>
  </si>
  <si>
    <t>exportation (en provenance de cette installation)</t>
  </si>
  <si>
    <t>Cas particulier: production d'acide nitrique</t>
  </si>
  <si>
    <t>Sélectionnez cette option pour indiquer que votre installation utilise de la chaleur issue de la production d'acide nitrique.</t>
  </si>
  <si>
    <t>Veuillez fournir cette précision même si la production d'acide nitrique fait partie intégrante de votre installation, et pas uniquement si votre installation est liée à ce type d'installation.</t>
  </si>
  <si>
    <t>Cette information est pertinente aux fins du bilan thermique (feuille «E_EnergyFlows», section II).</t>
  </si>
  <si>
    <t>Dénomination de l'installation ou de l'entité</t>
  </si>
  <si>
    <t>Type d'entité</t>
  </si>
  <si>
    <t>Type de lien</t>
  </si>
  <si>
    <t>Sens du flux</t>
  </si>
  <si>
    <t>Veuillez indiquer ici, s'il y a lieu, les informations complémentaires concernant ces installations liées:</t>
  </si>
  <si>
    <t>Le code d'identification de l'installation est obligatoire si l'installation liée relève du SEQE et si elle a déjà été incluse dans le SEQE avant le 30 juin 2019 pour la première période d’allocation, et avant le 30 juin 2024 pour la deuxième période d’allocation.</t>
  </si>
  <si>
    <t>Code d'identification d'installation utilisé dans le CITL</t>
  </si>
  <si>
    <t>Nom de la personne à contacter</t>
  </si>
  <si>
    <t>adresse (courriel)</t>
  </si>
  <si>
    <t>numéro de téléphone</t>
  </si>
  <si>
    <t>D. 
MethProc</t>
  </si>
  <si>
    <t>Méthodes au niveau de l’installation</t>
  </si>
  <si>
    <t>Procédures</t>
  </si>
  <si>
    <t>Méthodes et procédures au niveau de l’installation</t>
  </si>
  <si>
    <t>Les données de cette rubrique ne sont pertinentes que si l’installation possède plus d’une sous-installation ET si toutes les unités physiques sont utilisées par plus d’une sous-installation. Si tel n’est pas le cas, veuillez passer à la section II ci-dessous.</t>
  </si>
  <si>
    <t>Parties physiques des installations qui sont utilisées par plus d’une sous-installation</t>
  </si>
  <si>
    <t>Conformément à l’annexe VI, section 2, point b), des RATG, veuillez énumérer toutes les parties physiques des installations et des unités qui sont utilisées par plus d’une sous-installation, notamment les systèmes d’alimentation en chaleur, les chaudières utilisées en commun, les unités de cogénération, etc.</t>
  </si>
  <si>
    <t>Pour chaque partie ou unité, veuillez sélectionner toutes les sous-installations pertinentes dans les listes déroulantes qui reprennent toutes les sous-installations sélectionnées à la section C.I.</t>
  </si>
  <si>
    <t>Les unités qui ne sont utilisées que par une seule sous-installation ne doivent pas être mentionnées ici mais décrites en détail au point a) de la sous-installation concernée des feuilles F et G.</t>
  </si>
  <si>
    <t>Par exemple, si une chaudière produit de la chaleur mesurable consommée par deux sous-installations avec référentiel de produit, la chaudière doit être mentionnée ci-dessous et les deux sous-installations sélectionnées dans la liste déroulante. Si la chaleur est consommée par une seule des deux sous-installations, veuillez ne saisir aucune donnée ici mais sur la feuille F.I. (a).</t>
  </si>
  <si>
    <t>Réf.</t>
  </si>
  <si>
    <t>Partie physique de l’installation ou de l’unité</t>
  </si>
  <si>
    <t>Sous-installations pertinentes</t>
  </si>
  <si>
    <t>Méthodes appliquées pour l’attribution de parties d’installations et de leurs émissions aux sous- installations respectives:</t>
  </si>
  <si>
    <t>Conformément à l’annexe VI, section 2, point d), des RATG, veuillez décrire, pour chaque sous-installation visée au point a) ci-dessus, les méthodes appliquées pour l’attribution des parties d’installations et de leurs émissions aux sous-installations correspondantes.</t>
  </si>
  <si>
    <t>Cette description doit tenir compte en particulier des dispositions de la section 3.2.1 de l’annexe VII des RATG.</t>
  </si>
  <si>
    <t>Si les méthodes correspondantes sont décrites de manière suffisamment détaillée au point a) des feuilles F et G de toutes les sous-installations concernées, veuillez l’indiquer ici.</t>
  </si>
  <si>
    <t>Si ces informations sont fournies dans des fichiers externes, veuillez en indiquer la référence ci-dessous.</t>
  </si>
  <si>
    <t>Référence de fichiers externes, le cas échéant</t>
  </si>
  <si>
    <t>Méthode utilisée pour éviter les lacunes dans les données et les doubles comptages</t>
  </si>
  <si>
    <t>Veuillez décrire, conformément à l’annexe VI, section 3, point b), des RATG et compte tenu des dispositions de l’article 10, paragraphe 5, des RATG, les mesures prises pour garantir l’absence de lacune ou de double comptage.</t>
  </si>
  <si>
    <t>Si plusieurs sous-installations sont pertinentes pour votre installation et si les émissions d’un flux sont déterminées individuellement pour chaque sous-installation dans les feuilles F ou G, veuillez comparer les émissions de la déclaration d’émissions annuelle avec la somme des émissions de chaque sous-installation. En cas d’écarts constatés, veuillez décrire la méthode utilisée pour corriger les données conformément à l’annexe VII, section 3.2.2, des RATG.</t>
  </si>
  <si>
    <t>La présente section porte sur les procédures requises par l’annexe VI, section 1, points f) à h), des RATG.</t>
  </si>
  <si>
    <t>Le cas échéant et dans la mesure du possible, veuillez vous référer aux procédures correspondantes du plan de surveillance adopté au titre du règlement M &amp; R et les intégrer ici.</t>
  </si>
  <si>
    <t>Veuillez indiquer la référence de la procédure utilisée pour la gestion des attributions de responsabilités en matière de surveillance et de déclaration au sein de l'installation et pour la gestion des compétences du personnel responsable</t>
  </si>
  <si>
    <t>Il est possible de renvoyer à un fichier joint (veuillez indiquer ici le nom exact du fichier), si l’espace prévu ne peut contenir la description.</t>
  </si>
  <si>
    <t>Intitulé de la procédure</t>
  </si>
  <si>
    <t>Référence de la procédure</t>
  </si>
  <si>
    <t>Références du diagramme (le cas échéant)</t>
  </si>
  <si>
    <t xml:space="preserve">Description succincte de la procédure    </t>
  </si>
  <si>
    <t>Poste ou service responsable</t>
  </si>
  <si>
    <t>Lieu d’archivage</t>
  </si>
  <si>
    <t>Nom du système informatique utilisé (le cas échéant).</t>
  </si>
  <si>
    <t>Liste des normes EN ou autres appliquées (le cas échéant)</t>
  </si>
  <si>
    <t>Veuillez indiquer la référence de la procédure utilisée pour l'évaluation régulière de la pertinence du plan méthodologique de surveillance conformément à l'article 9, paragraphe 1</t>
  </si>
  <si>
    <t>Cette procédure garantit notamment que des méthodes de surveillance sont prévues pour toutes les catégories de données énumérées à l'annexe IV qui sont à prendre en considération au niveau de l'installation, et que les sources de données disponibles les plus exactes conformément à la section 4 de l'annexe VII sont utilisées</t>
  </si>
  <si>
    <t>Veuillez indiquer la référence de la procédure écrite relative aux activités de gestion du flux de données conformément à l'article 11, paragraphe 2, y compris des diagrammes explicatifs en cas de besoin</t>
  </si>
  <si>
    <t>Veuillez indiquer les références des procédures écrites relatives aux activités de contrôle conformément à l'article 11, paragraphe 2, y compris des diagrammes explicatifs en cas de besoin</t>
  </si>
  <si>
    <t>E. 
EnergyFlows</t>
  </si>
  <si>
    <t>Apport de combustible</t>
  </si>
  <si>
    <t>Gaz résiduaires</t>
  </si>
  <si>
    <t>Électricité</t>
  </si>
  <si>
    <t>Energy flows (Flux d'énergie)</t>
  </si>
  <si>
    <t>Introduction de la présente fiche</t>
  </si>
  <si>
    <t>Toutes les descriptions des méthodes utilisées dans les sections suivantes pour quantifier les paramètres à surveiller et à déclarer comprennent, s’il y a lieu:</t>
  </si>
  <si>
    <t>les étapes de calcul</t>
  </si>
  <si>
    <t xml:space="preserve">les sources de données </t>
  </si>
  <si>
    <t xml:space="preserve">les formules de calcul </t>
  </si>
  <si>
    <t xml:space="preserve">les facteurs de calcul pertinents, notamment l’unité de mesure </t>
  </si>
  <si>
    <t xml:space="preserve">les contrôles horizontaux et transversaux pour corroborer les données </t>
  </si>
  <si>
    <t>les procédures qui sous-tendent les plans d'échantillonnage</t>
  </si>
  <si>
    <t>l'équipement de mesure utilisé, avec un renvoi au diagramme correspondant et une description de la manière dont il est installé et entretenu</t>
  </si>
  <si>
    <t>la liste des laboratoires qui participent à la mise en œuvre des procédures d'analyse pertinentes</t>
  </si>
  <si>
    <t>Le cas échéant, la description comprend le résultat de l’évaluation simplifiée de l’incertitude visée à l’article 7, paragraphe 2.</t>
  </si>
  <si>
    <t>Pour chaque formule de calcul, le plan fournit un exemple utilisant des données réelles.</t>
  </si>
  <si>
    <t>Flux de combustible entrant</t>
  </si>
  <si>
    <t>Pour les besoins spécifiques de la collecte de données aux fins des mesures nationales d’exécution (NIM), la présente section doit couvrir toutes les données fournies dans la section E.I du modèle de «collecte des données de référence».</t>
  </si>
  <si>
    <t>Informations relatives à la méthode appliquée</t>
  </si>
  <si>
    <t>Veuillez sélectionner ci-dessous:</t>
  </si>
  <si>
    <t>la source de données utilisée pour déterminer les quantités conformément à l’annexe VII, section 4.4, des RATG.</t>
  </si>
  <si>
    <t>la source de données utilisée aux fins de la détermination du contenu énergétique conformément à l’annexe VII, section 4.6, des RATG.</t>
  </si>
  <si>
    <t>Étant donné que plusieurs sources de données sont susceptibles d’être concernées, le modèle prévoit jusqu’à trois sources. Si davantage de sources sont concernées, veuillez sélectionner les trois sources principales et décrire plus en détail la méthode ci-dessous.</t>
  </si>
  <si>
    <t>Source de données</t>
  </si>
  <si>
    <t>Autre source de données (le cas échéant)</t>
  </si>
  <si>
    <t>Contenu énergétique</t>
  </si>
  <si>
    <t>Description de la méthode appliquée</t>
  </si>
  <si>
    <t>La hiérarchie a-t-elle été respectée?</t>
  </si>
  <si>
    <t xml:space="preserve"> Si tel n'est pas le cas, pourquoi?</t>
  </si>
  <si>
    <t>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t>
  </si>
  <si>
    <t>Évaluation de l'incertitude: d’autres sources de données permettent d’abaisser le degré d’incertitude sur la base de l’évaluation simplifiée de l’incertitude visée à l’article 7, paragraphe 2, des RATG.</t>
  </si>
  <si>
    <t>Manque de faisabilité technique: l’utilisation de meilleures sources de données est techniquement impossible.</t>
  </si>
  <si>
    <t>Coûts excessifs: l’utilisation de meilleures sources de données entraînerait des coûts excessifs.</t>
  </si>
  <si>
    <t>Autres précisions concernant l’écart pris rapport à la hiérarchie</t>
  </si>
  <si>
    <t>Chaleur mesurable au niveau de l’installation</t>
  </si>
  <si>
    <t>Flux de chaleur mesurable (importation, exportation, consommation et production)</t>
  </si>
  <si>
    <t>Pour les besoins spécifiques de la collecte de données aux fins des mesures nationales d’exécution (NIM), la présente section doit couvrir toutes les données fournies dans la section E.II du modèle de «collecte des données de référence».</t>
  </si>
  <si>
    <t>Les flux de chaleur mesurable sont-ils pertinents pour l’installation?</t>
  </si>
  <si>
    <t>Pour chacun des flux de chaleur mesurable, veuillez sélectionner ci-dessous:</t>
  </si>
  <si>
    <t>la source de données utilisée pour les flux d’énergie conformément à l’annexe VII, section 4.5, des RATG.</t>
  </si>
  <si>
    <t>Par exemple, si la chaleur est importée et consommée au sein de l’installation, il est possible de mesurer les flux importés au moyen d’instruments soumis à un contrôle métrologique légal national [section 4.5 a)] et les quantités consommées au moyen d’autres compteurs placés sous le contrôle de l'exploitant [section 4.5 b)].</t>
  </si>
  <si>
    <t>la méthode utilisée aux fins de la détermination des quantités nettes conformément à l’annexe VII, section 7.2, des RATG.</t>
  </si>
  <si>
    <t>Quantification des flux de chaleur mesurable</t>
  </si>
  <si>
    <t xml:space="preserve">Flux de chaleur mesurable nette </t>
  </si>
  <si>
    <t>Référence de fichier externe, le cas échéant</t>
  </si>
  <si>
    <t>Bilan des gaz résiduaires au niveau de l’installation</t>
  </si>
  <si>
    <t>Flux de gaz résiduaires (importation, exportation, consommation et production)</t>
  </si>
  <si>
    <t>Pour les besoins spécifiques de la collecte de données aux fins des mesures nationales d’exécution (NIM), la présente section doit couvrir toutes les données fournies dans la section E.III du modèle de «collecte des données de référence».</t>
  </si>
  <si>
    <t>Les flux gaz résiduaires sont-ils pertinents pour l’installation?</t>
  </si>
  <si>
    <t>Pour chacun des flux de gaz résiduaires, veuillez sélectionner ci-dessous:</t>
  </si>
  <si>
    <t>la méthode utilisée aux fins de la détermination du contenu énergétique conformément à l’annexe VII, section 4.6, des RATG.</t>
  </si>
  <si>
    <t>Quantification des flux de gaz résiduaires</t>
  </si>
  <si>
    <t>Contenu énergétique des gaz résiduaires</t>
  </si>
  <si>
    <t>Électricité au niveau de l’installation</t>
  </si>
  <si>
    <t>Flux d’électricité (importation, exportation, consommation et production)</t>
  </si>
  <si>
    <t>Pour les besoins spécifiques de la collecte de données aux fins des mesures nationales d’exécution (NIM), la présente section doit couvrir toutes les données fournies dans la section E.IV du modèle de «collecte des données de référence».</t>
  </si>
  <si>
    <t>L’électricité est-elle produite au sein de l’installation?</t>
  </si>
  <si>
    <t>Veuillez sélectionner ci-dessous la source de données utilisée pour les flux d’énergie conformément à l’annexe VII, section 4.5, des RATG.</t>
  </si>
  <si>
    <t>Quantification des flux d’énergie</t>
  </si>
  <si>
    <t>La description doit comprendre la détermination de toutes les données relatives aux flux d’électricité énumérées à l’annexe IV, section 2.5, des RATG.</t>
  </si>
  <si>
    <t>F. 
Product BM (Référentiel de produit)</t>
  </si>
  <si>
    <t>Feuille «ProductBM» - DONNÉES DE LA SOUS-INSTALLATION RELATIVES AUX RÉFÉRENTIELS DE PRODUITS</t>
  </si>
  <si>
    <t>La barre de navigation ci-dessus contient uniquement des liens vers les sous-installations énumérées à la section C.I.</t>
  </si>
  <si>
    <t>Sous-installation avec référentiel de produit:</t>
  </si>
  <si>
    <t>La dénomination de la sous-installation avec référentiel de produit s'affiche automatiquement, sur la base des données saisies sur la feuille «C_InstallationDescription».</t>
  </si>
  <si>
    <t>Limites du système de la sous-installation</t>
  </si>
  <si>
    <t>Conformément à l’annexe VI, section 2, point b), veuillez décrire les limites du système de cette sous-installation en précisant les éléments suivants:</t>
  </si>
  <si>
    <t xml:space="preserve">les unités techniques qui sont concernées, </t>
  </si>
  <si>
    <t xml:space="preserve">les procédés qui sont mis en œuvre, </t>
  </si>
  <si>
    <t>les apports de matières et de combustibles, et</t>
  </si>
  <si>
    <t>les produits et les extrants qui sont attribués.</t>
  </si>
  <si>
    <t>Veuillez également décrire l’importation ou l’exportation de produits intermédiaires visés par des référentiels de produits (annexe IV, section 1.6 et section 3.1, point l), des RATG), et les quantités respectives.</t>
  </si>
  <si>
    <t>Si ces informations sont suffisamment détaillées à la section C.II, veuillez simplement indiquer ici une référence à ladite section et passer aux points suivants.</t>
  </si>
  <si>
    <t>Référence d’un schéma de procédé distinct détaillé, s’il y a lieu</t>
  </si>
  <si>
    <t>Dans le cas d’une sous-installation plus complexe, veuillez fournir un schéma de procédé détaillé, s’il ne figure pas au point i. ci-dessus.</t>
  </si>
  <si>
    <t>Méthode de détermination des niveaux de production (= activité) annuelle</t>
  </si>
  <si>
    <t>Pour les besoins spécifiques de la collecte de données aux fins des mesures nationales d’exécution (NIM), la présente section doit couvrir toutes les données fournies dans la section F.(a) du modèle de «collecte des données de référence».</t>
  </si>
  <si>
    <t>la méthode utilisée aux fins de la détermination des quantités annuelles conformément à l’annexe VII, section 5, des RATG.</t>
  </si>
  <si>
    <t>Quantités de produits</t>
  </si>
  <si>
    <t>Quantités annuelles de produits</t>
  </si>
  <si>
    <t>Obligations de déclaration spécifiques:</t>
  </si>
  <si>
    <t>Certains référentiels de produits nécessitent la déclaration d'informations spécifiques (par exemple, les valeurs CWT). S'il y a lieu, un message apparaîtra automatiquement.</t>
  </si>
  <si>
    <t>Veuillez prendre en considération la définition et les limites du système, telles qu’elles figurent à l’annexe I des RATG et à la section correspondante du document d’orientation nº 9.</t>
  </si>
  <si>
    <t>Si l’installation n’a pas fonctionné toutes les années, veuillez fournir des preuves, le cas échéant, et décrire, s’il y a lieu, de quelle manière le début de l’exploitation normale a été déterminé.</t>
  </si>
  <si>
    <t>Description de la méthode utilisée pour garder une trace des produits fabriqués</t>
  </si>
  <si>
    <t>La description doit comprendre la méthode appliquée pour le suivi des codes PRODCOM correspondants visée à l’annexe VII, section 9, des RATG.</t>
  </si>
  <si>
    <t>Interchangeabilité combustibles/électricité:</t>
  </si>
  <si>
    <t>Pour les besoins spécifiques de la collecte de données aux fins des mesures nationales d’exécution (NIM), la présente section doit couvrir toutes les données fournies dans la section F.(c) du modèle de «collecte des données de référence».</t>
  </si>
  <si>
    <t>S'il y a lieu, un message apparaîtra automatiquement pour demander la saisie des informations nécessaires aux fins de la prise en compte de l'interchangeabilité combustibles/électricité.</t>
  </si>
  <si>
    <t>Conformément à l’article 21 des RATG, la «consommation d’électricité» doit être décrite compte tenu des limites du système de la sous-installation définies à l’annexe I des RATG.</t>
  </si>
  <si>
    <t>Consommation d'électricité pertinente</t>
  </si>
  <si>
    <t>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t>
  </si>
  <si>
    <t>Les flux de chaleur mesurable importés d’installations ou d’entités ne relevant pas du SEQE sont-ils pertinents?</t>
  </si>
  <si>
    <t>Pour les besoins spécifiques de la collecte de données aux fins des mesures nationales d’exécution (NIM), la présente section doit couvrir toutes les données fournies dans la section F.(d) et F.(k).iv du modèle de «collecte des données de référence».</t>
  </si>
  <si>
    <t>Conformément à l'article 21 des RATG, une certaine quantité d’émissions doit être déduite de l'allocation annuelle provisoire des sous-installations avec référentiel de produit.</t>
  </si>
  <si>
    <t>Cela doit également comprendre la chaleur issue de la production d'acide nitrique conformément à l’article 16, paragraphe 5, des RATG.</t>
  </si>
  <si>
    <t>Veuillez décrire la manière dont il est établi que la chaleur provient d’entités et d’installations ne relevant pas du SEQE et qu’elle est consommée dans les limites du système de la sous-installation.</t>
  </si>
  <si>
    <t>Données requises pour déterminer le taux d’amélioration du référentiel conformément à l’article 10 bis, paragraphe 2, de la directive</t>
  </si>
  <si>
    <t>Émissions directement attribuables</t>
  </si>
  <si>
    <t>Attribution d’émissions directement imputables</t>
  </si>
  <si>
    <t>Pour les besoins spécifiques de la collecte de données aux fins des mesures nationales d’exécution (NIM), la présente section doit couvrir toutes les données fournies dans la section F.(g) du modèle de «collecte des données de référence».</t>
  </si>
  <si>
    <t>Veuillez décrire ici la manière dont les émissions des flux et les sources d’émission sont attribuées à cette sous-installation conformément aux dispositions de l’annexe VII, section 10.1.1, des RATG, en tenant compte des exemptions suivantes:</t>
  </si>
  <si>
    <t>les émissions imputables à la chaleur mesurable importée ou exportée par cette sous-installation ne doivent pas être décrites ici, mais au point g) ci-dessous, conformément aux dispositions de l’annexe VII, section 10.1.2, sous-sections 4 et 5, des RATG.</t>
  </si>
  <si>
    <t>les émissions de gaz résiduaires IMPORTÉES d'autres installations ou sous-installations et consommées dans cette sous-installation ne doivent pas être incluses ici mais au point f) ci-dessous.</t>
  </si>
  <si>
    <t>La description doit comprendre une référence appropriée au dernier plan de surveillance approuvé au titre du règlement M &amp; R utilisant les mêmes dénominations pour tous les flux et toutes les émissions.</t>
  </si>
  <si>
    <t>D’autres flux internes sont-ils pertinents?</t>
  </si>
  <si>
    <t>Pour les besoins spécifiques de la collecte de données aux fins des mesures nationales d’exécution (NIM), la présente section doit couvrir toutes les données fournies dans la section F.(i) du modèle de «collecte des données de référence».</t>
  </si>
  <si>
    <t>S’il y a lieu, veuillez décrire ci-dessous la manière dont la surveillance des quantités correspondantes s’effectue, en particulier si ces dernières ne relèvent pas déjà du plan de surveillance prévu par le règlement M &amp; R.</t>
  </si>
  <si>
    <t>la source de données utilisée pour déterminer les quantités importées ou exportées conformément à l’annexe VII, section 4.4, des RATG.</t>
  </si>
  <si>
    <t>la méthode utilisée aux fins de la détermination de tous les facteurs de calcul conformément à l’annexe VII, section 4.6, des RATG.</t>
  </si>
  <si>
    <t>Quantités importées ou exportées</t>
  </si>
  <si>
    <t>Facteur d’émission ou teneur en carbone</t>
  </si>
  <si>
    <t>Teneur en biomasse</t>
  </si>
  <si>
    <t>Le CO2 transféré importé ou exporté est-il pertinent?</t>
  </si>
  <si>
    <t>Pour les besoins spécifiques de la collecte de données aux fins des mesures nationales d’exécution (NIM), la présente section doit couvrir toutes les données fournies dans la section F.(j) du modèle de «collecte des données de référence».</t>
  </si>
  <si>
    <t>Apport de combustible à cette sous-installation et facteur d’émission pertinent</t>
  </si>
  <si>
    <t>Pour les besoins spécifiques de la collecte de données aux fins des mesures nationales d’exécution (NIM), la présente section doit couvrir toutes les données fournies dans la section F.(h) du modèle de «collecte des données de référence».</t>
  </si>
  <si>
    <t>la source de données utilisée pour quantifier l'apport de combustible conformément à l’annexe VII, section 4.4, des RATG.</t>
  </si>
  <si>
    <t>Par «combustible», on entend tout flux conformément au règlement M&amp;R qui est combustible et pour lequel un pouvoir calorifique inférieur peut être déterminé.</t>
  </si>
  <si>
    <t>la méthode utilisée aux fins de la détermination du facteur d’émission pondéré conformément à l’annexe VII, section 4.6, des RATG.</t>
  </si>
  <si>
    <t>Le facteur d’émission pondéré correspond aux émissions cumulées des combustibles, y compris ceux utilisés pour produire de la chaleur mesurable, divisées par le contenu énergétique total. Le facteur d’émission pondéré doit en outre tenir compte des émissions résultant de l’épuration des effluents gazeux, le cas échéant.</t>
  </si>
  <si>
    <t>Facteur d’émission pondéré</t>
  </si>
  <si>
    <t>Importation de chaleur mesurable dans cette sous-installation et exportation à partir de celle-ci</t>
  </si>
  <si>
    <t>Pour les besoins spécifiques de la collecte de données aux fins des mesures nationales d’exécution (NIM), la présente section doit couvrir toutes les données fournies dans la section F.(k) du modèle de «collecte des données de référence».</t>
  </si>
  <si>
    <t>Les émissions attribuables tiennent compte de toute importation ou exportation de chaleur mesurable conformément à l’annexe VII, sections 10.1.2 et 10.1.3, des RATG.</t>
  </si>
  <si>
    <t>Les flux de chaleur mesurable sont-ils pertinents pour la sous-installation?</t>
  </si>
  <si>
    <t>la méthode utilisée aux fins de la détermination des quantités annuelles conformément à l’annexe VII, section 7.2, des RATG.</t>
  </si>
  <si>
    <t>Chaleur mesurable importée</t>
  </si>
  <si>
    <t>Chaleur mesurable issue de pâte à papier</t>
  </si>
  <si>
    <t>Chaleur mesurable issue de la production d’acide nitrique</t>
  </si>
  <si>
    <t>Chaleur mesurable exportée</t>
  </si>
  <si>
    <t>Description de la méthode de détermination des facteurs d’émission correspondants conformément à l’annexe VII, sections 10.1.2 et 10.1.3, des RATG.</t>
  </si>
  <si>
    <t>La description doit couvrir le facteur d’émission pour chacun des types de flux de chaleur mesurable visés ci-dessus.</t>
  </si>
  <si>
    <t>Si la chaleur est produite par des unités de cogénération, veuillez décrire comment tous les paramètres de l’annexe VII, chapitre 8, des RATG ont été déterminés.</t>
  </si>
  <si>
    <t>Les flux de chaleur mesurable importés de sous-installations produisant de la pâte à papier sont-ils pertinents?</t>
  </si>
  <si>
    <t>Bilan des gaz résiduaires pour cette sous-installation</t>
  </si>
  <si>
    <t>Pour les besoins spécifiques de la collecte de données aux fins des mesures nationales d’exécution (NIM), la présente section doit couvrir toutes les données fournies dans la section F.(l) du modèle de «collecte des données de référence».</t>
  </si>
  <si>
    <t>Les émissions attribuables tiennent compte de toute importation ou exportation de gaz résiduaires conformément à l’annexe VII, section 10.1.5, des RATG.</t>
  </si>
  <si>
    <t>Des gaz résiduaires sont-ils pertinents pour cette sous-installation?</t>
  </si>
  <si>
    <t>Veuillez sélectionner ci-dessous, pour tous les types de gaz résiduaires produits, utilisés (y compris la mise en torchère pour des raisons de sécurité), mis en torchère (pour des motifs autres que des raisons de sécurité), importés et exportés:</t>
  </si>
  <si>
    <t>la source de données utilisée pour déterminer les quantités de gaz résiduaires conformément à l’annexe VII, section 4.4, des RATG.</t>
  </si>
  <si>
    <t>la méthode utilisée aux fins de la détermination du contenu énergétique et du facteur d’émission conformément à l’annexe VII, section 4.6, des RATG.</t>
  </si>
  <si>
    <t>Gaz résiduaires produits</t>
  </si>
  <si>
    <t>Facteur d’émission</t>
  </si>
  <si>
    <t>Gaz résiduaires consommés</t>
  </si>
  <si>
    <t>Gaz résiduaires mis en torchère (pour des motifs autres que des raisons de sécurité)</t>
  </si>
  <si>
    <t>Gaz résiduaires importés</t>
  </si>
  <si>
    <t>Gaz résiduaires exportés</t>
  </si>
  <si>
    <t>Il convient notamment d'indiquer ici les informations relatives à tous les types de gaz résiduaires visés ci-dessus.</t>
  </si>
  <si>
    <t>Si votre installation est concernée par la mise en torchère, veuillez expliquer comment la distinction est faite entre la «mise en torchère pour des raisons de sécurité» et la mise en torchère autre.</t>
  </si>
  <si>
    <t>G. 
Méthode alternative</t>
  </si>
  <si>
    <t>Feuille «Fall-back» - DONNÉES RELATIVES AUX SOUS-INSTALLATIONS AVEC MÉTHODE ALTERNATIVE</t>
  </si>
  <si>
    <t>La barre de navigation ci-dessus contient uniquement des liens vers les sous-installations qui ont été désignées comme «pertinentes» à la section C.I.</t>
  </si>
  <si>
    <t>Sous-installations avec méthode alternative</t>
  </si>
  <si>
    <t>Sous-installation avec méthode alternative:</t>
  </si>
  <si>
    <t>Dans le cas de sous-installations plus complexes, veuillez fournir un schéma de procédé détaillé, s’il ne figure pas au point i. ci-dessus.</t>
  </si>
  <si>
    <t>Méthode de détermination des niveaux d’activité annuels</t>
  </si>
  <si>
    <t>Pour les besoins spécifiques de la collecte de données des NIM, la présente section doit couvrir toutes les données fournies dans la section G (a) du modèle de «collecte de données de référence».</t>
  </si>
  <si>
    <t>Veuillez décrire en particulier toute hypothèse en cas d’application de la règle des 95 % visée à l’article 10, paragraphe 3, des RATG.</t>
  </si>
  <si>
    <t>Cela doit inclure la méthode de suivi des codes PRODCOM correspondants conformément à l’annexe VII, section 2.1, point a), et section 9, des RATG.</t>
  </si>
  <si>
    <t xml:space="preserve">Si vous avez exporté de la chaleur mesurable vers des installations ou des entités ne relevant pas du SEQE, veuillez décrire la manière dont vous avez déterminé le statut relatif au risque de fuite de carbone des procédés dans lesquels cette chaleur mesurable a été consommée. Renvoyer, dans la mesure du possible, aux entités et installations, voire aux sous-installations de ces installations, et indiquer les codes NACE et PRODCOM correspondants.   </t>
  </si>
  <si>
    <t>Si vous avez exporté de la chaleur mesurable à des fins de chauffage urbain, veuillez décrire la manière dont vous avez déterminé les quantités respectives.</t>
  </si>
  <si>
    <t>Pour les besoins spécifiques de la collecte de données aux fins des mesures nationales d’exécution (NIM), la présente section doit couvrir toutes les données fournies dans la section G.(c) du modèle de «collecte des données de référence».</t>
  </si>
  <si>
    <t>Veuillez décrire ici la manière dont les émissions des flux et les sources d’émission sont attribuées à cette sous-installation conformément aux dispositions de la section de l’annexe VII, section 10.1.1, des RATG, en tenant compte des exemptions suivantes:</t>
  </si>
  <si>
    <t xml:space="preserve">Chaleur mesurable: lorsque la chaleur est produite exclusivement pour cette sous-installation, les émissions peuvent être directement attribuées ici via les émissions du combustible. </t>
  </si>
  <si>
    <t>Lorsque des combustibles sont utilisés pour produire de la chaleur mesurable qui est consommée dans plus d’une sous-installation (par exemple, une centrale électrique au sein de l’installation ou un réseau de production de vapeur plus complexe comptant plusieurs unités de production de chaleur), les combustibles ne doivent pas être inclus dans les émissions directement attribuables de la sous-installation, mais au point d) ci-dessous.</t>
  </si>
  <si>
    <t>les émissions associées à de la chaleur mesurable produite à partir de gaz résiduaires importés d’autres installations ou sous-installations et utilisée dans cette sous-installation ne doivent pas être incluses ici, mais au point d) ci-dessous.</t>
  </si>
  <si>
    <t>Pour les besoins spécifiques de la collecte de données des NIM, la présente section doit couvrir toutes les données fournies à la section G, point d), dans le «modèle de collecte de données de référence».</t>
  </si>
  <si>
    <t>la méthode utilisée pour déterminer les pouvoirs calorifiques inférieurs et les facteurs d’émission conformément à l’annexe VII, section 4.6, des RATG.</t>
  </si>
  <si>
    <t>Pertinent?</t>
  </si>
  <si>
    <t>Pouvoir calorifique inférieur</t>
  </si>
  <si>
    <t>Apport de combustible issu de gaz résiduaires</t>
  </si>
  <si>
    <t>Chaleur mesurable produite</t>
  </si>
  <si>
    <t>Pour les besoins spécifiques de la collecte de données des NIM, la présente section doit couvrir toutes les données fournies à la section G, point e), dans le «modèle de collecte de données de référence».</t>
  </si>
  <si>
    <t>Veuillez indiquer ci-dessous la source de données utilisée pour déterminer la quantité de chaleur mesurable produite conformément à l’annexe VII, section 4.5, des RATG.</t>
  </si>
  <si>
    <t>Chaleur produite</t>
  </si>
  <si>
    <t>Pour les besoins spécifiques de la collecte de données des NIM, la présente section doit couvrir toutes les données fournies à la section G, point f), dans le «modèle de collecte de données de référence».</t>
  </si>
  <si>
    <t>D'autres flux de chaleur mesurable sont-ils pertinents pour cette sous-installation?</t>
  </si>
  <si>
    <t>Veuillez indiquer ci-dessous la source de données utilisée pour déterminer la quantité de chaleur mesurable importée conformément à l’annexe VII, section 4.5, des RATG, ainsi que la méthode appliquée pour déterminer les quantités nettes, conformément à l’annexe VII, section 7.2, des RATG, de chacune des sources suivantes, le cas échéant:</t>
  </si>
  <si>
    <t>Chaleur nette importée (autres sources): inclut la chaleur importée d’autres installations ou, lorsque la chaleur mesurable est consommée par plus d’une sous-installation, la chaleur produite sur place et consommée au sein de cette sous-installation. Il n’y a pas lieu d’inclure ici la chaleur mesurable importée d’une sous-installation avec référentiel de produit, la production de pâte à papier, ou la chaleur mesurable récupérée de sous-installations avec référentiel de combustible ou de gaz résiduaires.</t>
  </si>
  <si>
    <t>Chaleur issue de référentiel de produit: inclut la chaleur mesurable exportée à partir des sous-installations avec référentiel de produit, à l’exception de la chaleur mesurable provenant de sous-installations produisant de la pâte à papier.</t>
  </si>
  <si>
    <t>Chaleur issue de pâte à papier: inclut la chaleur importée de sous-installations produisant de la pâte à papier.</t>
  </si>
  <si>
    <t>Chaleur issue de référentiel de combustible: inclut la chaleur mesurable récupérée de la chaleur résiduelle provenant des sous-installations avec référentiel de combustible.</t>
  </si>
  <si>
    <t>Chaleur issue de gaz résiduaires: inclut la chaleur mesurable produite à partir de gaz résiduaires.</t>
  </si>
  <si>
    <t>importée (autres sources)</t>
  </si>
  <si>
    <t>Flux de chaleur mesurable nette</t>
  </si>
  <si>
    <t>importée (référentiel de produit)</t>
  </si>
  <si>
    <t>importée (pâte à papier)</t>
  </si>
  <si>
    <t>importée (référentiel de combustible)</t>
  </si>
  <si>
    <t>importée (gaz résiduaires)</t>
  </si>
  <si>
    <t>Chaleur exportée</t>
  </si>
  <si>
    <t>H. 
Special BM (Référentiel particulier)</t>
  </si>
  <si>
    <t>CWT (Produits de raffinerie)</t>
  </si>
  <si>
    <t>Chaux</t>
  </si>
  <si>
    <t>Dolomie</t>
  </si>
  <si>
    <t>Vapocraquage</t>
  </si>
  <si>
    <t>CWT (Aromatiques)</t>
  </si>
  <si>
    <t>Hydrogène</t>
  </si>
  <si>
    <t>Gaz de synthèse</t>
  </si>
  <si>
    <t>Oxyde d'éthylène/éthylène glycols</t>
  </si>
  <si>
    <t>Chlorure de vinyle monomère (VCM)</t>
  </si>
  <si>
    <t>Feuille «SpecialBM» - DONNÉES PARTICULIÈRES CONCERNANT CERTAINS RÉFÉRENTIELS DE PRODUITS</t>
  </si>
  <si>
    <t>Module de calcul des niveaux d'activité historiques applicables aux sous-installations de raffinage</t>
  </si>
  <si>
    <t>Pertinence de ce module dans votre installation:</t>
  </si>
  <si>
    <t>Ce message est généré automatiquement à partir des données que vous avez saisies à la section C. I. de la feuille «C_InstallationDescription».</t>
  </si>
  <si>
    <t>Données relatives au débit CWT</t>
  </si>
  <si>
    <t>Veuillez sélectionner ci-dessous la source de données utilisée pour la charge d'appoint conformément à l’annexe VII, section 4.4, des RATG.</t>
  </si>
  <si>
    <t>Pour la définition et les limites de chaque fonction CWT, veuillez vous référer à l'annexe II, point 1, des RATG.</t>
  </si>
  <si>
    <t>Pour la base, les abréviations suivantes sont utilisées:</t>
  </si>
  <si>
    <t>Charge fraîche nette</t>
  </si>
  <si>
    <t>Charge du réacteur (y compris recyclage)</t>
  </si>
  <si>
    <t>Produit</t>
  </si>
  <si>
    <t>Production de gaz de synthèse pour unités d’oxydation partielle (POX)</t>
  </si>
  <si>
    <t>Fonction CWT</t>
  </si>
  <si>
    <t>Base (kt/a)</t>
  </si>
  <si>
    <t>Facteur CWT</t>
  </si>
  <si>
    <t>Distillation atmosphérique de pétrole brut</t>
  </si>
  <si>
    <t xml:space="preserve">Distillation sous vide </t>
  </si>
  <si>
    <t xml:space="preserve">Désasphaltage au solvant </t>
  </si>
  <si>
    <t xml:space="preserve">Viscoréduction </t>
  </si>
  <si>
    <t>Craquage thermique</t>
  </si>
  <si>
    <t xml:space="preserve">Cokéfaction retardée </t>
  </si>
  <si>
    <t xml:space="preserve">Cokéfaction fluide </t>
  </si>
  <si>
    <t xml:space="preserve">Calcination du coke </t>
  </si>
  <si>
    <t>Craquage catalytique sur lit fluide</t>
  </si>
  <si>
    <t xml:space="preserve">Autres craquages catalytiques </t>
  </si>
  <si>
    <t xml:space="preserve">Hydrocraquage de distillats/gasoil </t>
  </si>
  <si>
    <t xml:space="preserve">Hydrocraquage de résidus </t>
  </si>
  <si>
    <t>Hydrotraitement de naphta et essences</t>
  </si>
  <si>
    <t xml:space="preserve">Hydrotraitement de gazole ou kérosène </t>
  </si>
  <si>
    <t xml:space="preserve">Hydrotraitement de résidus </t>
  </si>
  <si>
    <t>Hydrotraitement de distillats sous vide (VGO)</t>
  </si>
  <si>
    <t xml:space="preserve">Production d'hydrogène </t>
  </si>
  <si>
    <t>Reformage catalytique</t>
  </si>
  <si>
    <t>Isomérisation de C4</t>
  </si>
  <si>
    <t>Isomérisation de C5/C6</t>
  </si>
  <si>
    <t xml:space="preserve">Production d'oxygénés </t>
  </si>
  <si>
    <t xml:space="preserve">Production de propylène </t>
  </si>
  <si>
    <t>Production de bitumes</t>
  </si>
  <si>
    <t>Mélange de bitumes modifiés aux polymères</t>
  </si>
  <si>
    <t>Récupération du soufre</t>
  </si>
  <si>
    <t>Extraction d'aromatiques au moyen de solvants</t>
  </si>
  <si>
    <t>Hydrodésalkylation</t>
  </si>
  <si>
    <t>Production de cyclohexane</t>
  </si>
  <si>
    <t>Isomérisation de xylène</t>
  </si>
  <si>
    <t>Production de paraxylène</t>
  </si>
  <si>
    <t>Production de métaxylène</t>
  </si>
  <si>
    <t>Production d'anhydride phtalique</t>
  </si>
  <si>
    <t>Production d'anhydride maléique</t>
  </si>
  <si>
    <t>Production d'éthylbenzène</t>
  </si>
  <si>
    <t>Production de cumène</t>
  </si>
  <si>
    <t>Production de phénol</t>
  </si>
  <si>
    <t>Extraction des lubrifiants au solvant</t>
  </si>
  <si>
    <t>Déparaffinage des lubrifiants au solvant</t>
  </si>
  <si>
    <t>Isomérisation catalytique des paraffines</t>
  </si>
  <si>
    <t xml:space="preserve">Hydrocraquage pour production de lubrifiants </t>
  </si>
  <si>
    <t xml:space="preserve">Déshuilage des paraffines </t>
  </si>
  <si>
    <t xml:space="preserve">Hydrotraitement des lubrifiants et paraffines </t>
  </si>
  <si>
    <t>Hydrotraitement des solvants</t>
  </si>
  <si>
    <t>Fractionnement des solvants</t>
  </si>
  <si>
    <t>Tamisage moléculaire pour les paraffines C10+</t>
  </si>
  <si>
    <t>Oxydation partielle (POX) de résidus pour la production de combustibles</t>
  </si>
  <si>
    <t>Oxydation partielle de résidus (POX) pour la production d'hydrogène ou de méthanol</t>
  </si>
  <si>
    <t>Méthanol issu de gaz de synthèse</t>
  </si>
  <si>
    <t>Séparation de l'air</t>
  </si>
  <si>
    <t>Fractionnement de LGN achetés</t>
  </si>
  <si>
    <t>Traitement des fumées</t>
  </si>
  <si>
    <t>Traitement et compression de gaz de raffinage pour le vendre</t>
  </si>
  <si>
    <t>Désalinisation d'eau de mer</t>
  </si>
  <si>
    <t>Description complémentaire</t>
  </si>
  <si>
    <t>Module de calcul des niveaux d'activité historiques applicables aux sous-installations de production de chaux</t>
  </si>
  <si>
    <t>Veuillez sélectionner ci-dessous la source de données utilisée pour les propriétés de la chaux (teneur en CaO et MgO) conformément à l’annexe VII, section 4.6, des RATG.</t>
  </si>
  <si>
    <t>Données relatives à la composition</t>
  </si>
  <si>
    <t>Module de calcul des niveaux d'activité historiques applicables aux sous-installations de production de dolomie</t>
  </si>
  <si>
    <t>Module de calcul des niveaux d'activité historiques applicables aux sous-installations de vapocraquage</t>
  </si>
  <si>
    <t>Données relatives à la charge d'appoint:</t>
  </si>
  <si>
    <t>Hydrogène, éthylène et autres HVC</t>
  </si>
  <si>
    <t>Module de calcul des niveaux d'activité historiques pour les sous-installations de production d'aromatiques</t>
  </si>
  <si>
    <t>Pour la définition et les limites de chaque fonction CWT, veuillez vous référer à l'annexe II, point 2, des RATG.</t>
  </si>
  <si>
    <t>Module de calcul des niveaux d'activité historiques pour les sous-installations de production d'hydrogène</t>
  </si>
  <si>
    <t>Fraction volumique d'hydrogène VF(H2)</t>
  </si>
  <si>
    <t>Veuillez sélectionner ci-dessous la source de données utilisée pour la fraction volumique d’hydrogène conformément à l’annexe VII, section 4.6, des RATG.</t>
  </si>
  <si>
    <t>Production totale d'hydrogène</t>
  </si>
  <si>
    <t>Fraction volumique d'hydrogène</t>
  </si>
  <si>
    <t>Module de calcul des niveaux d'activité historiques pour les sous-installations de production de gaz de synthèse</t>
  </si>
  <si>
    <t>Production totale de gaz de synthèse</t>
  </si>
  <si>
    <t>Module de calcul des niveaux d'activité historiques pour les sous-installations de production d'oxyde d'éthylène/éthylène glycols</t>
  </si>
  <si>
    <t>Données relatives à la production d'oxyde d'éthylène/éthylène glycols:</t>
  </si>
  <si>
    <t>Oxyde d'éthylène</t>
  </si>
  <si>
    <t>Monoéthylène glycol</t>
  </si>
  <si>
    <t>Diéthylène glycol</t>
  </si>
  <si>
    <t>Triéthylène glycol</t>
  </si>
  <si>
    <t>Module pour le chlorure de vinyle monomère: Allocation provisoire (article 31 des RATG)</t>
  </si>
  <si>
    <t>Consommation de chaleur issue de la combustion d'hydrogène</t>
  </si>
  <si>
    <t>Quantification de la chaleur issue de l’hydrogène</t>
  </si>
  <si>
    <t>I. 
MS specific (Propre à l’État membre)</t>
  </si>
  <si>
    <t>Feuille «MSspecific» - RENSEIGNEMENTS SUPPLÉMENTAIRES EXIGÉS PAR L'ÉTAT MEMBRE</t>
  </si>
  <si>
    <t>À définir par l'État membre</t>
  </si>
  <si>
    <t>J. 
Comments (Remarques)</t>
  </si>
  <si>
    <t>Feuille «Comments» - REMARQUES ET INFORMATIONS SUPPLÉMENTAIRES</t>
  </si>
  <si>
    <t>Documents étayant cette déclaration</t>
  </si>
  <si>
    <t>Veuillez dresser ici la liste de tous les documents annexés à cette déclaration</t>
  </si>
  <si>
    <t>Veuillez indiquer ci-dessous le(s) nom(s) de fichier(s) (s'il s'agit de documents électroniques) ou le(s) numéro(s) de référence du/des document(s) (s'il s'agit de documents sur support papier):</t>
  </si>
  <si>
    <t>Nom de fichier/Référence</t>
  </si>
  <si>
    <t>Description du document</t>
  </si>
  <si>
    <t>Informations complémentaires de tout ordre</t>
  </si>
  <si>
    <t>Indiquez dans l'espace ci-dessous tous les renseignements que vous n'avez pu fournir dans les autres feuilles et qui présentent un intérêt pour l'autorité compétente</t>
  </si>
  <si>
    <t>Dénomination</t>
  </si>
  <si>
    <t>Constante</t>
  </si>
  <si>
    <t>Autres constantes</t>
  </si>
  <si>
    <t>Sans objet</t>
  </si>
  <si>
    <t>soumis au vérificateur</t>
  </si>
  <si>
    <t>évalué par le vérificateur</t>
  </si>
  <si>
    <t>soumis à l’autorité compétente</t>
  </si>
  <si>
    <t>retourné avec remarques</t>
  </si>
  <si>
    <t>approuvé par l 'autorité compétente</t>
  </si>
  <si>
    <t>projet de document de travail</t>
  </si>
  <si>
    <t>L'exploitant de cette installation confirme que la présente déclaration peut être utilisée par l'autorité compétente et la Commission européenne.</t>
  </si>
  <si>
    <t>Autriche</t>
  </si>
  <si>
    <t>Belgique</t>
  </si>
  <si>
    <t>Bulgarie</t>
  </si>
  <si>
    <t>Chypre</t>
  </si>
  <si>
    <t>Croatie</t>
  </si>
  <si>
    <t>République tchèque</t>
  </si>
  <si>
    <t>Danemark</t>
  </si>
  <si>
    <t>Estonie</t>
  </si>
  <si>
    <t>Finlande</t>
  </si>
  <si>
    <t>Allemagne</t>
  </si>
  <si>
    <t>Grèce</t>
  </si>
  <si>
    <t>Hongrie</t>
  </si>
  <si>
    <t>Islande</t>
  </si>
  <si>
    <t>Irlande</t>
  </si>
  <si>
    <t>Italie</t>
  </si>
  <si>
    <t>Lettonie</t>
  </si>
  <si>
    <t>Lituanie</t>
  </si>
  <si>
    <t>Malte</t>
  </si>
  <si>
    <t>Pays-Bas</t>
  </si>
  <si>
    <t>Norvège</t>
  </si>
  <si>
    <t>Pologne</t>
  </si>
  <si>
    <t>Roumanie</t>
  </si>
  <si>
    <t>Slovaquie</t>
  </si>
  <si>
    <t>Slovénie</t>
  </si>
  <si>
    <t>Espagne</t>
  </si>
  <si>
    <t>Suède</t>
  </si>
  <si>
    <t>Royaume-Uni</t>
  </si>
  <si>
    <t>Combustible</t>
  </si>
  <si>
    <t>Référentiel</t>
  </si>
  <si>
    <t>Émissions transférées ou stockées</t>
  </si>
  <si>
    <t>Sous-installation avec référentiel de produit</t>
  </si>
  <si>
    <t>Sous-installation pour méthode alternative</t>
  </si>
  <si>
    <t>année</t>
  </si>
  <si>
    <t>TJ/an</t>
  </si>
  <si>
    <t>MWh/an</t>
  </si>
  <si>
    <t>t/an</t>
  </si>
  <si>
    <t>tonnes par jour</t>
  </si>
  <si>
    <t>Importation</t>
  </si>
  <si>
    <t>Exportation</t>
  </si>
  <si>
    <t>Produits intermédiaires</t>
  </si>
  <si>
    <t>Chaleur issue de la production d’acide nitrique</t>
  </si>
  <si>
    <t>Évaluation de l’incertitude</t>
  </si>
  <si>
    <t>Techniquement irréalisable</t>
  </si>
  <si>
    <t>Coûts excessifs</t>
  </si>
  <si>
    <t>Il manque l'activité (A.I.4.a)!</t>
  </si>
  <si>
    <t>Cliquez ici pour revenir à la feuille «F_ProductBM»</t>
  </si>
  <si>
    <t>pertinent</t>
  </si>
  <si>
    <t>non pertinent</t>
  </si>
  <si>
    <t>Veuillez saisir des données dans la présente section!</t>
  </si>
  <si>
    <t>La liste des éléments qui doivent figurer dans la présente description se trouve au début de la présente fiche!</t>
  </si>
  <si>
    <t>Veuillez passer aux points suivants ci-dessous</t>
  </si>
  <si>
    <t xml:space="preserve">Vous trouverez des instructions détaillées sur la saisie des données dans la partie du présent modèle qui correspond au premier exemplaire de ce module. </t>
  </si>
  <si>
    <t>Passez à la sous-installation suivante!</t>
  </si>
  <si>
    <t>Installation relevant du SEQE</t>
  </si>
  <si>
    <t>Installation ne relevant pas du SEQE</t>
  </si>
  <si>
    <t>Installation produisant de l'acide nitrique</t>
  </si>
  <si>
    <t>Réseau de distribution de chaleur</t>
  </si>
  <si>
    <t>CO2 transféré</t>
  </si>
  <si>
    <t>Chaleur</t>
  </si>
  <si>
    <t>Liste d’activités</t>
  </si>
  <si>
    <t>Numéro de l’activité</t>
  </si>
  <si>
    <t>Activité (annexe I de la directive SEQE)</t>
  </si>
  <si>
    <t>Combustion de combustibles dans des installations dont la puissance calorifique totale de combustion est supérieure à 20 MW (à l’exception des installations d’incinération de déchets dangereux ou municipaux)</t>
  </si>
  <si>
    <t xml:space="preserve">Raffinage de pétrole </t>
  </si>
  <si>
    <t xml:space="preserve">Production de coke </t>
  </si>
  <si>
    <t xml:space="preserve">Grillage ou frittage, y compris pelletisation, de minerai métallique (y compris de minerai sulfuré) </t>
  </si>
  <si>
    <t xml:space="preserve">Production de fonte ou d'acier (fusion primaire ou secondaire), y compris les équipements pour coulée continue d'une capacité de plus de 2,5 tonnes par heure </t>
  </si>
  <si>
    <t>Production ou transformation de métaux ferreux (y compris les ferro-alliages) lorsque des unités de combustion dont la puissance calorifique totale de combustion est supérieure à 20 MW sont exploitées. La transformation comprend, notamment, les laminoirs, les réchauffeurs, les fours de recuit, les forges, les fonderies, les unités de revêtement et les unités de décapage</t>
  </si>
  <si>
    <t xml:space="preserve">Production d’aluminium primaire </t>
  </si>
  <si>
    <t>Production d’aluminium secondaire, lorsque des unités de combustion dont la puissance calorifique totale de combustion est supérieure à 20 MW sont exploitées</t>
  </si>
  <si>
    <t>Production ou transformation de métaux non ferreux, y compris la production d’alliages, l’affinage, le moulage en fonderie, etc., lorsque des unités de combustion dont la puissance calorifique totale de combustion (y compris les combustibles utilisés comme agents réducteurs) est supérieure à 20 MW sont exploitées.</t>
  </si>
  <si>
    <t xml:space="preserve">Production de clinker (ciment) dans des fours rotatifs avec une capacité de production supérieure à 500 tonnes par jour, ou dans d’autres types de fours, avec une capacité de production supérieure à 50 tonnes par jour </t>
  </si>
  <si>
    <t xml:space="preserve">Production de chaux, y compris la calcination de dolomite et de magnésite, dans des fours rotatifs ou dans d’autres types de fours, avec une capacité de production supérieure à 50 tonnes par jour </t>
  </si>
  <si>
    <t xml:space="preserve">Fabrication du verre, y compris de fibres de verre, avec une capacité de fusion supérieure à 20 tonnes par jour </t>
  </si>
  <si>
    <t xml:space="preserve">Fabrication de produits céramiques par cuisson, notamment de tuiles, de briques, de pierres réfractaires, de carrelages, de grès ou de porcelaines, avec une capacité de production supérieure à 75 tonnes par jour </t>
  </si>
  <si>
    <t xml:space="preserve">Fabrication de matériau isolant en laine minérale à partir de roches, de verre ou de laitier, avec une capacité de fusion supérieure à 20 tonnes par jour </t>
  </si>
  <si>
    <t xml:space="preserve">Séchage ou calcination du plâtre ou production de planches de plâtre et autres compositions à base de plâtre, lorsque des unités de combustion dont la puissance calorifique de combustion est supérieure à 20 MW sont exploitées </t>
  </si>
  <si>
    <t xml:space="preserve">Production de pâte à papier à partir du bois ou d’autres matières fibreuses </t>
  </si>
  <si>
    <t xml:space="preserve">Production de papier ou de carton, avec une capacité de production supérieure à 20 tonnes par jour. </t>
  </si>
  <si>
    <t xml:space="preserve">Production de noir de carbone, y compris la carbonisation de substances organiques telles que les huiles, les goudrons, les résidus de craquage et de distillation, lorsque des unités de combustion dont la puissance calorifique totale de combustion est supérieure à 20 MW sont exploitées </t>
  </si>
  <si>
    <t xml:space="preserve">Production d’acide nitrique </t>
  </si>
  <si>
    <t xml:space="preserve">Production d’acide adipique </t>
  </si>
  <si>
    <t>Production de glyoxal et d’acide glyoxylique</t>
  </si>
  <si>
    <t xml:space="preserve">Production d’ammoniac </t>
  </si>
  <si>
    <t xml:space="preserve">Production de produits chimiques organiques en vrac par craquage, reformage, oxydation partielle ou totale, ou par d’autres procédés similaires, avec une capacité de production supérieure à 100 tonnes par jour </t>
  </si>
  <si>
    <t xml:space="preserve">Production d’hydrogène (H2) et de gaz de synthèse par reformage ou oxydation partielle avec une capacité de production supérieure à 25 tonnes par jour </t>
  </si>
  <si>
    <t xml:space="preserve">Production de soude (Na2CO3) et de bicarbonate de sodium (NaHCO3) </t>
  </si>
  <si>
    <t>Captage des gaz à effet de serre produits par les installations couvertes par la directive en vue de leur transport et de leur stockage géologique dans un site de stockage agréé au titre de la directive 2009/31/CE</t>
  </si>
  <si>
    <t>Transport par pipelines des gaz à effet de serre en vue de leur stockage dans un site de stockage agréé au titre de la directive 2009/31/CE</t>
  </si>
  <si>
    <t>Stockage géologique des gaz à effet de serre dans un site de stockage agréé au titre de la directive 2009/31/CE</t>
  </si>
  <si>
    <t>Liste des types de flux</t>
  </si>
  <si>
    <t>Type nº</t>
  </si>
  <si>
    <t>Type de flux</t>
  </si>
  <si>
    <t>Combustion: Combustibles marchands ordinaires</t>
  </si>
  <si>
    <t>Combustion: Autres combustibles gazeux et liquides</t>
  </si>
  <si>
    <t>Combustion: Combustibles solides</t>
  </si>
  <si>
    <t>Combustion: Mise en torchère</t>
  </si>
  <si>
    <t>Combustion: Épuration: carbonate (méthode A)</t>
  </si>
  <si>
    <t>Combustion: Épuration: gypse (méthode B)</t>
  </si>
  <si>
    <t>Raffinage de pétrole: Régénération des catalyseurs de craquage catalytique</t>
  </si>
  <si>
    <t>Raffinage de pétrole: Production d’hydrogène</t>
  </si>
  <si>
    <t>Production de coke: Méthode du bilan massique</t>
  </si>
  <si>
    <t>Grillage et frittage de minerai métallique: Apport de carbonates</t>
  </si>
  <si>
    <t>Grillage et frittage de minerai métallique: Méthode du bilan massique</t>
  </si>
  <si>
    <t>Production de fonte et d'acier: Combustible utilisé comme matière entrante</t>
  </si>
  <si>
    <t>Production de fonte et d'acier: Méthode du bilan massique</t>
  </si>
  <si>
    <t>Production de clinker de ciment: D'après la charge du four (méthode A)</t>
  </si>
  <si>
    <t>Production de clinker de ciment: Quantité de clinker produite (méthode B)</t>
  </si>
  <si>
    <t>Production de clinker de ciment: Poussières des fours à ciment</t>
  </si>
  <si>
    <t>Production de clinker de ciment: Carbone non issu de carbonates</t>
  </si>
  <si>
    <t>Production de chaux et calcination de dolomite et de magnésite: Carbonates (méthode A)</t>
  </si>
  <si>
    <t>Production de chaux et calcination de dolomite et de magnésite: Oxydes alcalinoterreux (méthode B)</t>
  </si>
  <si>
    <t>Production de chaux et calcination de dolomite et de magnésite: Poussières de four (méthode B)</t>
  </si>
  <si>
    <t>Fabrication de verre et de laine minérale: Carbonates (apport)</t>
  </si>
  <si>
    <t>Fabrication de produits céramiques: Apports de carbone (méthode A)</t>
  </si>
  <si>
    <t>Fabrication de produits céramiques: Oxydes alcalinoterreux (méthode B)</t>
  </si>
  <si>
    <t>Fabrication de produits céramiques: Épuration</t>
  </si>
  <si>
    <t>Production de pâte à papier et de papier: Produits chimiques d’appoint</t>
  </si>
  <si>
    <t>Production de noir de carbone: Méthode du bilan massique</t>
  </si>
  <si>
    <t>Production d’ammoniac: Combustible utilisé comme matière entrante</t>
  </si>
  <si>
    <t>Production d'hydrogène et de gaz de synthèse:  Combustible utilisé comme matière entrante</t>
  </si>
  <si>
    <t>Production d'hydrogène et de gaz de synthèse: Méthode du bilan massique</t>
  </si>
  <si>
    <t>Fabrication de produits chimiques organiques en vrac: Méthode du bilan massique</t>
  </si>
  <si>
    <t>Production ou transformation de métaux ferreux et non ferreux, y compris d'aluminium secondaire: Émissions de procédé</t>
  </si>
  <si>
    <t>Production ou transformation de métaux ferreux et non ferreux, y compris d'aluminium secondaire: Méthode du bilan massique</t>
  </si>
  <si>
    <t>Production d'aluminium primaire: Méthode du bilan massique</t>
  </si>
  <si>
    <t>Production d'aluminium primaire: Émissions de PFC (méthode des pentes)</t>
  </si>
  <si>
    <t>Production d'aluminium primaire: Émissions de PFC (méthode de la surtension)</t>
  </si>
  <si>
    <t>Liste des référentiels</t>
  </si>
  <si>
    <t>Nº BM (référentiel)</t>
  </si>
  <si>
    <t>autre nº de référentiel</t>
  </si>
  <si>
    <t>Référentiel de produit</t>
  </si>
  <si>
    <t>Unité</t>
  </si>
  <si>
    <t>Fuite de carbone?</t>
  </si>
  <si>
    <t>Interchangeabilité de l’électricité</t>
  </si>
  <si>
    <t>Message concernant les déclarations spéciales</t>
  </si>
  <si>
    <t>Indicateur de saut</t>
  </si>
  <si>
    <t>Produits de raffinerie</t>
  </si>
  <si>
    <t>Utiliser le module CWT de la feuille «SpecialBM» pour calculer les niveaux d'activité historiques.</t>
  </si>
  <si>
    <t>Minerai aggloméré</t>
  </si>
  <si>
    <t>Fonte liquide</t>
  </si>
  <si>
    <t>Acier au carbone produit au four électrique</t>
  </si>
  <si>
    <t>Acier fortement allié produit au four électrique</t>
  </si>
  <si>
    <t>Fonderie de fonte</t>
  </si>
  <si>
    <t>Anode précuite</t>
  </si>
  <si>
    <t>Aluminium [primaire]</t>
  </si>
  <si>
    <t>Clinker de ciment gris</t>
  </si>
  <si>
    <t>Clinker de ciment blanc</t>
  </si>
  <si>
    <t>Veuillez utiliser le module applicable à la chaux de la feuille «SpecialBM» pour calculer les niveaux d'activité historiques.</t>
  </si>
  <si>
    <t>Veuillez utiliser le module applicable à la dolomie de la feuille «SpecialBM» pour calculer les niveaux d'activité historiques.</t>
  </si>
  <si>
    <t>Dolomie frittée</t>
  </si>
  <si>
    <t>Verre flotté</t>
  </si>
  <si>
    <t>Bouteilles et pots en verre non coloré</t>
  </si>
  <si>
    <t>Bouteilles et pots en verre coloré</t>
  </si>
  <si>
    <t>Produits de fibre de verre en filament continu</t>
  </si>
  <si>
    <t>Briques de parement</t>
  </si>
  <si>
    <t>Briques de pavage</t>
  </si>
  <si>
    <t>Tuiles</t>
  </si>
  <si>
    <t>Poudre atomisée</t>
  </si>
  <si>
    <t>Laine minérale</t>
  </si>
  <si>
    <t>Plâtre</t>
  </si>
  <si>
    <t>Gypse secondaire sec</t>
  </si>
  <si>
    <t>Plaques de plâtre</t>
  </si>
  <si>
    <t>Pâte kraft fibres courtes</t>
  </si>
  <si>
    <t>pour la fabrication intégrée de pâte et de papier, des règles particulières d'allocation s'appliquent (article 10, paragraphe 7, des CIM).</t>
  </si>
  <si>
    <t>Pâte kraft fibres longues</t>
  </si>
  <si>
    <t>Pâte au bisulfite, pâte thermomécanique et pâte mécanique</t>
  </si>
  <si>
    <t>Pâte à partir de papier recyclé</t>
  </si>
  <si>
    <t>Papier journal</t>
  </si>
  <si>
    <t>Papier fin non couché</t>
  </si>
  <si>
    <t>Papier fin couché</t>
  </si>
  <si>
    <t>«Tissue»</t>
  </si>
  <si>
    <t>«Testliner» et papier pour cannelure</t>
  </si>
  <si>
    <t>Carton non couché</t>
  </si>
  <si>
    <t>Carton couché</t>
  </si>
  <si>
    <t>Noir de carbone</t>
  </si>
  <si>
    <t>Acide nitrique</t>
  </si>
  <si>
    <t>La chaleur mesurable fournie à d'autres sous-installations doit être traitée comme de la chaleur provenant de sources hors SEQE.</t>
  </si>
  <si>
    <t>Acide adipique</t>
  </si>
  <si>
    <t>Ammoniac</t>
  </si>
  <si>
    <t>Veuillez utiliser le module applicable au vapocraquage de la feuille «SpecialBM» pour calculer les niveaux d'activité historiques et l'allocation provisoire.</t>
  </si>
  <si>
    <t>Aromatiques</t>
  </si>
  <si>
    <t>Styrène</t>
  </si>
  <si>
    <t>Phénol/acétone</t>
  </si>
  <si>
    <t>Veuillez utiliser le module applicable à l'oxyde d'éthylène/éthylène glycols de la feuille «SpecialBM» pour calculer les niveaux d'activité historiques.</t>
  </si>
  <si>
    <t>Chlorure de vinyle monomère</t>
  </si>
  <si>
    <t>Veuillez utiliser le module applicable au VCM de la feuille «SpecialBM» pour calculer l'allocation provisoire.</t>
  </si>
  <si>
    <t>S-PVC (PVC obtenu par polymérisation en suspension)</t>
  </si>
  <si>
    <t>E-PVC (PVC obtenu par polymérisation en émulsion)</t>
  </si>
  <si>
    <t>Veuillez utiliser le module applicable à l'hydrogène de la feuille «SpecialBM» pour calculer les niveaux d'activité historiques.</t>
  </si>
  <si>
    <t>Veuillez utiliser le module applicable aux gaz de synthèse de la feuille «SpecialBM» pour calculer les niveaux d'activité historiques.</t>
  </si>
  <si>
    <t>Carbonate de soude</t>
  </si>
  <si>
    <t>Liste des sous-installations avec méthode alternative</t>
  </si>
  <si>
    <t>Sous-inst.</t>
  </si>
  <si>
    <t>Valeur du référentiel (EUA/t)</t>
  </si>
  <si>
    <t>Sous-installation avec référentiel de chaleur, CL</t>
  </si>
  <si>
    <t>Sous-installation avec référentiel de chaleur, non-CL</t>
  </si>
  <si>
    <t>Sous-installation de chauffage urbain, non-CL</t>
  </si>
  <si>
    <t>Sous-installation avec référentiel de combustible, CL</t>
  </si>
  <si>
    <t>Sous-installation avec référentiel de combustible, non-CL</t>
  </si>
  <si>
    <t>Sous-installation avec émissions de procédé, CL</t>
  </si>
  <si>
    <t>Sous-installation avec émissions de procédé, non-CL</t>
  </si>
  <si>
    <t>Liste des méthodes de surveillance</t>
  </si>
  <si>
    <t>10.1.5. a) Une quantité d'émissions imputée à la production du gaz résiduaire est attribuée à la sous-installation avec référentiel de produit où ce gaz résiduaire est produit</t>
  </si>
  <si>
    <t>10.1.5. b) Une quantité d'émissions imputée à la consommation du gaz résiduaire est attribuée à la sous-installation avec référentiel de produit, à la sous-installation avec référentiel de chaleur, à la sous-installation de chauffage urbain ou à la sous-installation avec référentiel de combustibles où elle est consommée</t>
  </si>
  <si>
    <t>3.1. Méthodes applicables</t>
  </si>
  <si>
    <t>3.2. Méthode d'attribution des données aux sous-installations</t>
  </si>
  <si>
    <t>3.3. Instruments de mesure ou procédures non placés sous le contrôle de l'exploitant</t>
  </si>
  <si>
    <t>3.4. Méthodes de détermination indirecte</t>
  </si>
  <si>
    <t>3.2. 1. a) Les produits de la même chaîne de production, les intrants, les extrants et les émissions s'y rapportant sont attribués de manière séquentielle, en fonction du temps d'utilisation annuel pour chaque sous-installation</t>
  </si>
  <si>
    <t>3.2. 1. b) Sur la base de la masse ou du volume de chaque produit fabriqué, sur la base d'estimations reposant sur le rapport des enthalpies libres de réaction des réactions chimiques concernées, ou sur la base d'une autre clé de répartition appropriée, corroborée par une méthode scientifique fiable.</t>
  </si>
  <si>
    <t>3.2. 2. a) Détermination de la répartition suivant une méthode de détermination telle que le comptage divisionnaire, l'estimation ou la corrélation, appliquée de la même manière pour chaque sous-installation - le «facteur de rapprochement»</t>
  </si>
  <si>
    <t xml:space="preserve">3.2. 2. b) Les données peuvent être soustraites du total des données de l’installation. </t>
  </si>
  <si>
    <t>3.3. a) Quantités figurant sur les factures émises par un partenaire commercial</t>
  </si>
  <si>
    <t xml:space="preserve">3.3. b) Valeurs directement fournies par les instruments de mesure </t>
  </si>
  <si>
    <t>3.3. c) Corrélations empiriques fournies par un organisme compétent et indépendant, tel qu'un fournisseur d'équipements, un prestataire d'ingénierie ou un laboratoire accrédité.</t>
  </si>
  <si>
    <t>3.4. - Calcul effectué sur la base d’un procédé chimique ou physique connu à partir de valeurs de la littérature</t>
  </si>
  <si>
    <t xml:space="preserve">3.4. - Calcul effectué sur la base des données de conception de l’installation </t>
  </si>
  <si>
    <t>3.4. - Corrélation fondée sur des essais empiriques visant à déterminer des valeurs d'estimation</t>
  </si>
  <si>
    <t>4.4. a) les méthodes prévues dans le plan de surveillance approuvé en vertu du règlement (UE) nº 601/2012</t>
  </si>
  <si>
    <t>4.4. b) pour la détermination directe d'un ensemble de données, les valeurs données par des instruments de mesure soumis à un contrôle métrologique légal national ou par des instruments de mesure conformes aux exigences de la directive nº 2014/31/UE ou de la directive nº 2014/32/UE;</t>
  </si>
  <si>
    <t>4.4. d) pour la détermination directe d'un ensemble de données ne relevant pas du point b), les valeurs données par des instruments de mesure non placés sous le contrôle de l'exploitant;</t>
  </si>
  <si>
    <t>4.4. e) pour la détermination indirecte d'un ensemble de données, les valeurs données par des instruments de mesure, à condition qu'une corrélation appropriée entre la mesure effectuée et l'ensemble de données en question soit établie conformément à la section 3.4 de l’annexe VII.</t>
  </si>
  <si>
    <t>4.4. f) d'autres méthodes, en particulier pour les données historiques ou lorsque aucune autre source de données disponible ne peut être recensée par l'exploitant</t>
  </si>
  <si>
    <t>4.5. a)  pour la détermination directe d'un ensemble de données, les valeurs données par des instruments de mesure soumis à un contrôle métrologique légal national ou par des instruments de mesure conformes aux exigences de la directive nº 2014/31/UE ou de la directive nº 2014/32/UE;</t>
  </si>
  <si>
    <t>4.5. b)  pour la détermination directe d'un ensemble de données ne relevant pas du point a), les valeurs données par des instruments de mesure placés sous le contrôle de l'exploitant</t>
  </si>
  <si>
    <t>4.5. c)  pour la détermination directe d'un ensemble de données ne relevant pas du point a), les valeurs données par des instruments de mesure non placés sous le contrôle de l'exploitant</t>
  </si>
  <si>
    <t>4.5. d) pour la détermination indirecte d'un ensemble de données, les valeurs données par des instruments de mesure, à condition qu'une corrélation appropriée entre la mesure effectuée et l'ensemble de données en question soit établie conformément à la section 3.4 de l’annexe VII (RATG)</t>
  </si>
  <si>
    <t>4.5. e) calcul d'une variable représentative aux fins de la détermination des quantités nettes de chaleur mesurable conformément à la méthode 3 de la section 7.2 de l'annexe VII (RATG)</t>
  </si>
  <si>
    <t>4.5. f) d'autres méthodes, en particulier pour les données historiques ou lorsque aucune autre source de données disponible ne peut être recensée par l'exploitant</t>
  </si>
  <si>
    <t>4.6. a) les méthodes de détermination des facteurs de calcul prévues dans le plan de surveillance approuvé en vertu du règlement (UE) nº 601/2012</t>
  </si>
  <si>
    <t>4.6. b) les analyses de laboratoire réalisées conformément à la section 6.1 de l’annexe VII (RATG)</t>
  </si>
  <si>
    <t>4.6. c) les analyses de laboratoire simplifiées réalisées conformément à la section 6.2 de l’annexe VII (RATG)</t>
  </si>
  <si>
    <t>4.6. d) les valeurs constantes fondées sur l'une des sources de données suivantes: les facteurs standard, les valeurs de la littérature, les valeurs spécifiées et garanties par le fournisseur</t>
  </si>
  <si>
    <t>4.6. e) les valeurs constantes fondées sur l'une des sources de données suivantes: les facteurs standard et les facteurs stœchiométriques, les valeurs résultant d'analyses, d’autres valeurs fondées sur des preuves scientifiques</t>
  </si>
  <si>
    <t>5. a) par mesurage en continu au niveau du procédé qui consomme ou produit la matière</t>
  </si>
  <si>
    <t>5. b) par cumul des mesures des quantités livrées ou produites séparément, compte tenu des variations des stocks</t>
  </si>
  <si>
    <t>7.2. Méthode 1: Recours à des mesures</t>
  </si>
  <si>
    <t>7.2. Méthode 2: Recours à la documentation</t>
  </si>
  <si>
    <t>7.2. Méthode 3: Calcul d’une valeur représentative sur la base du rendement mesuré</t>
  </si>
  <si>
    <t>7.2. Méthode 4: Calcul d'une valeur représentative sur la base du rendement de référence</t>
  </si>
  <si>
    <r>
      <t>La directive 2003/87/CE, modifiée en dernier lieu par la directive 2023/959/UE (ci-après la «directive SEQE»), dispose que l'allocation par les États membres de quotas d'émission à titre gratuit aux installations doit s'effectuer sur la base de règles pleinement harmonisées à l’échelle communautaire (article 10 </t>
    </r>
    <r>
      <rPr>
        <i/>
        <sz val="10"/>
        <color rgb="FF000080"/>
        <rFont val="Arial"/>
        <family val="2"/>
      </rPr>
      <t>bis</t>
    </r>
    <r>
      <rPr>
        <sz val="10"/>
        <color rgb="FF000080"/>
        <rFont val="Arial"/>
        <family val="2"/>
      </rPr>
      <t>, paragraphe 1). Cette directive peut être téléchargée à l'adresse suivante:</t>
    </r>
  </si>
  <si>
    <t xml:space="preserve">Par exemple, si l’identifiant de registre est BE000000000123456, veuillez saisir ici 123456. Couplé avec l’État membre sélectionné au point 2.b, cet identifiant de registre (identifiant unique) sera affiché automatiquement au point f) ci-dessous. </t>
  </si>
  <si>
    <t>Le statut au regard de l’exposition à un risque important de fuite de carbone («CL») est fondé sur le règlement (UE) 2019/708.</t>
  </si>
  <si>
    <t>MACF?</t>
  </si>
  <si>
    <t>Pour chaque type de méthode alternative, il ne peut y avoir au maximum que trois sous-installations, l'une exposée à un risque important de fuite de carbone (distinction entre les secteurs qui relèvent et ceux qui ne relèvent pas du MACF) et l'autre non.</t>
  </si>
  <si>
    <t>Par dérogation à cette règle, pour la chaleur mesurable, une quatrième sous-installation est définie pour la fourniture de chauffage urbain.</t>
  </si>
  <si>
    <t>Le statut de la sous-installation au regard du MACF dépend de l’inscription des codes NC des marchandises produites sur la liste de l’annexe I du règlement (UE) 2023/956.</t>
  </si>
  <si>
    <t>Toutes les circulations d'énergie et de matières, notamment les flux, la chaleur mesurable et non mesurable, l'électricité s'il y a lieu et les gaz résiduaires</t>
  </si>
  <si>
    <t>Les limites des sous-installations, notamment la distinction entre les sous-installations utilisées pour des secteurs considérés comme étant exposés à un risque important de fuite de carbone et les sous-installations utilisées pour d'autres secteurs, sur la base des codes NACE Rév. 2 ou Prodcom 2010, ainsi que la distinction entre les marchandises qui relèvent du MACF et celles qui n’en relèvent pas.</t>
  </si>
  <si>
    <t>Liste des sous-installations pour les listes déroulantes:</t>
  </si>
  <si>
    <r>
      <t xml:space="preserve">Veuillez mentionner la procédure prévue à l’article 22 </t>
    </r>
    <r>
      <rPr>
        <b/>
        <i/>
        <sz val="10"/>
        <color rgb="FF000000"/>
        <rFont val="Arial"/>
        <family val="2"/>
      </rPr>
      <t>bis</t>
    </r>
    <r>
      <rPr>
        <b/>
        <sz val="10"/>
        <color rgb="FF000000"/>
        <rFont val="Arial"/>
        <family val="2"/>
      </rPr>
      <t xml:space="preserve">, paragraphe 2, pour la mise en œuvre des recommandations et, le cas échéant, démontrer l’application des conditions visées à l’article 22 </t>
    </r>
    <r>
      <rPr>
        <b/>
        <i/>
        <sz val="10"/>
        <color rgb="FF000000"/>
        <rFont val="Arial"/>
        <family val="2"/>
      </rPr>
      <t>bis</t>
    </r>
    <r>
      <rPr>
        <b/>
        <sz val="10"/>
        <color rgb="FF000000"/>
        <rFont val="Arial"/>
        <family val="2"/>
      </rPr>
      <t>, paragraphe 1.</t>
    </r>
  </si>
  <si>
    <t>Apport énergétique</t>
  </si>
  <si>
    <t>Flux d’énergie entrant</t>
  </si>
  <si>
    <t>Le point 1 comprend le volume de combustible consommé et le contenu énergétique correspondant. Si elles sont pertinentes et qu’elles ne figurent pas au point 1, les méthodes utilisées pour déterminer les matières entrantes et le contenu énergétique correspondant de la réaction exothermique doivent être indiquées au point 2. Méthode de quantification de l’apport d’électricité aux fins de la production de chaleur (par exemple, chaudières électriques, pompes à chaleur).</t>
  </si>
  <si>
    <t>Contenu énergétique du combustible</t>
  </si>
  <si>
    <t>Entrée et sortie de matières (chaleur exothermique)</t>
  </si>
  <si>
    <t>Contenu énergétique (chaleur exothermique)</t>
  </si>
  <si>
    <t>Apport d’électricité pour la production de chaleur</t>
  </si>
  <si>
    <t>1) Si l’installation produit de l’électricité, la méthode doit couvrir l’électricité produite ainsi que l’électricité importée, exportée et consommée.
2) Si l’installation ne produit pas d’électricité, seule la méthode de consommation doit être reprise ci-dessous</t>
  </si>
  <si>
    <t>Description de la méthode utilisée aux fins du suivi des marchandises et produits fabriqués</t>
  </si>
  <si>
    <t>La description doit comprendre la méthode appliquée pour le suivi des codes PRODCOM et NC correspondants visée à l’annexe VII, section 9, des règles d'allocation à titre gratuit (RATG).</t>
  </si>
  <si>
    <t>Conformément à l’annexe IV, section 2.5 f), des RATG, la «consommation d’électricité» doit être décrite compte tenu des limites du système de la sous-installation visées à l’annexe I, section 2, des RATG. Pour les référentiels de produits ne figurant pas à l’annexe I, section 2, la saisie de données est ici facultative.</t>
  </si>
  <si>
    <t>Apport d’énergie à cette sous-installation et facteur d’émission pertinent</t>
  </si>
  <si>
    <t>la source de données utilisée pour quantifier l'apport de combustible et l’apport de matières (chaleur exothermique) conformément à l’annexe VII, section 4.4, des RATG.</t>
  </si>
  <si>
    <t>Apport de combustible et de matières</t>
  </si>
  <si>
    <t>La description doit comprendre la méthode appliquée pour le suivi des codes PRODCOM et NC correspondants visée à l’annexe VII, section 9, des RATG.</t>
  </si>
  <si>
    <t xml:space="preserve">Si vous avez exporté de la chaleur mesurable vers des installations ou des entités ne relevant pas du SEQE, veuillez décrire la manière dont vous avez déterminé le statut relatif au risque de fuite de carbone des procédés dans lesquels cette chaleur mesurable a été consommée. Renvoyer, dans la mesure du possible, aux entités et installations, voire aux sous-installations de ces installations, et indiquer les codes NC, NACE et PRODCOM correspondants.   </t>
  </si>
  <si>
    <t>La source de données utilisée pour quantifier l’apport de combustible et l’apport de matières (chaleur exothermique) conformément à l’annexe VII, section 4.4, des RATG et l’apport d’électricité pour la production de chaleur conformément à l’annexe VII, section 4.5, des RATG.</t>
  </si>
  <si>
    <t>Chaleur produite à partir d’électricité</t>
  </si>
  <si>
    <t>La source de données utilisée pour quantifier l’apport de combustibles et l’apport de matières (chaleur exothermique) conformément à l’annexe VII, section 4.4, des RATG et l’apport d’électricité pour la production de chaleur conformément à l’annexe VII, section 4.5, des RATG.</t>
  </si>
  <si>
    <t>Fraction volumique du monoxyde de carbone</t>
  </si>
  <si>
    <t>Chaleur exportée nette réelle</t>
  </si>
  <si>
    <t>Émissions directes réelles (à l’exclusion des émissions liées à la chaleur)</t>
  </si>
  <si>
    <t>Installation d’incinération des déchets municipaux</t>
  </si>
  <si>
    <t>Minerai de fer aggloméré</t>
  </si>
  <si>
    <t xml:space="preserve">Production de fer ou d’acier (fusion primaire ou secondaire), y compris les équipements pour coulée continue d’une capacité de plus de 2,5 tonnes par heure </t>
  </si>
  <si>
    <t>Fonderie de fonte, MACF</t>
  </si>
  <si>
    <t>Fonderie de fonte, non-MACF</t>
  </si>
  <si>
    <t>Production d’aluminium primaire ou d’alumine</t>
  </si>
  <si>
    <t>Séchage ou calcination du gypse ou production de plaques de plâtre et d’autres produits à base de gypse, avec une capacité de production de gypse calciné ou de gypse secondaire sec supérieure à 20 tonnes par jour</t>
  </si>
  <si>
    <t>Production de noir de carbone par carbonisation de substances organiques telles que les huiles, les goudrons, les craqueurs et les résidus de distillation, avec une capacité de production supérieure à 50 tonnes par jour</t>
  </si>
  <si>
    <r>
      <t>Production d’hydrogène (H</t>
    </r>
    <r>
      <rPr>
        <vertAlign val="subscript"/>
        <sz val="10"/>
        <color rgb="FF000000"/>
        <rFont val="Arial"/>
        <family val="2"/>
      </rPr>
      <t>2</t>
    </r>
    <r>
      <rPr>
        <sz val="10"/>
        <color rgb="FF000000"/>
        <rFont val="Arial"/>
        <family val="2"/>
      </rPr>
      <t>) et de gaz de synthèse, avec une capacité de production supérieure à 5 tonnes par jour</t>
    </r>
  </si>
  <si>
    <t>Sous-installation avec référentiel de chaleur, (CL | hors MACF)</t>
  </si>
  <si>
    <t>Sous-installation avec référentiel de chaleur, non-CL | non-MACF)</t>
  </si>
  <si>
    <t>Sous-installation avec référentiel de chaleur, (CL | MACF)</t>
  </si>
  <si>
    <t>Sous-installation de chauffage urbain</t>
  </si>
  <si>
    <t>Sous-installation avec référentiel de combustible, (CL | non-MACF)</t>
  </si>
  <si>
    <t>Sous-installation avec référentiel de combustible, (non-CL | non-MACF)</t>
  </si>
  <si>
    <t>Sous-installation avec référentiel de combustible, (CL | MACF)</t>
  </si>
  <si>
    <t>Sous-installation avec émissions de procédé, (CL | non-MACF)</t>
  </si>
  <si>
    <t>Sous-installation avec émissions de procédé, (non-CL | non-MACF)</t>
  </si>
  <si>
    <t>Sous-installation avec émissions de procédé, (CL | MACF)</t>
  </si>
  <si>
    <t>4.4. a) Méthodes prévues dans le plan de surveillance approuvé en vertu du règlement (UE) 2018/2066</t>
  </si>
  <si>
    <t>4.6. a) Méthodes de détermination des facteurs de calcul prévues dans le plan de surveillance approuvé en vertu du règlement (UE) 2018/2066</t>
  </si>
  <si>
    <t>Il s’agit de la version finale du modèle mis à jour pour 2026-2030. Version du 15 avril 2024</t>
  </si>
  <si>
    <t>4.4. c) pour la détermination directe d'un ensemble de données ne relevant pas du point b), les valeurs données par des instruments de mesure placés sous le contrôle de l'exploitant;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</si>
</sst>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Red]\-#,##0\ "/>
    <numFmt numFmtId="165" formatCode="0.000"/>
    <numFmt numFmtId="166" formatCode="0.0"/>
  </numFmts>
  <fonts count="81" x14ac:knownFonts="1">
    <font>
      <sz val="11"/>
      <color theme="1"/>
      <name val="Calibri"/>
      <family val="2"/>
      <scheme val="minor"/>
    </font>
    <font>
      <sz val="10"/>
      <name val="Arial"/>
      <family val="2"/>
    </font>
    <font>
      <sz val="11"/>
      <color indexed="8"/>
      <name val="Calibri"/>
      <family val="2"/>
    </font>
    <font>
      <sz val="10"/>
      <name val="Arial"/>
      <family val="2"/>
    </font>
    <font>
      <b/>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0"/>
      <color indexed="13"/>
      <name val="Arial"/>
      <family val="2"/>
    </font>
    <font>
      <sz val="11"/>
      <color theme="1"/>
      <name val="Arial"/>
      <family val="2"/>
    </font>
    <font>
      <b/>
      <sz val="14"/>
      <name val="Arial"/>
      <family val="2"/>
    </font>
    <font>
      <b/>
      <sz val="12"/>
      <color indexed="9"/>
      <name val="Arial"/>
      <family val="2"/>
    </font>
    <font>
      <b/>
      <sz val="11"/>
      <color indexed="62"/>
      <name val="Arial"/>
      <family val="2"/>
    </font>
    <font>
      <i/>
      <sz val="8"/>
      <color indexed="62"/>
      <name val="Arial"/>
      <family val="2"/>
    </font>
    <font>
      <b/>
      <sz val="11"/>
      <color indexed="18"/>
      <name val="Arial"/>
      <family val="2"/>
    </font>
    <font>
      <sz val="10"/>
      <color indexed="10"/>
      <name val="Arial"/>
      <family val="2"/>
    </font>
    <font>
      <b/>
      <i/>
      <sz val="8"/>
      <color indexed="62"/>
      <name val="Arial"/>
      <family val="2"/>
    </font>
    <font>
      <b/>
      <i/>
      <sz val="10"/>
      <color indexed="62"/>
      <name val="Arial"/>
      <family val="2"/>
    </font>
    <font>
      <sz val="8"/>
      <name val="Arial"/>
      <family val="2"/>
    </font>
    <font>
      <b/>
      <sz val="10"/>
      <color indexed="62"/>
      <name val="Arial"/>
      <family val="2"/>
    </font>
    <font>
      <i/>
      <sz val="8"/>
      <color indexed="18"/>
      <name val="Arial"/>
      <family val="2"/>
    </font>
    <font>
      <sz val="10"/>
      <name val="Arial"/>
      <family val="2"/>
    </font>
    <font>
      <i/>
      <sz val="10"/>
      <name val="Arial"/>
      <family val="2"/>
    </font>
    <font>
      <b/>
      <sz val="11"/>
      <name val="Arial"/>
      <family val="2"/>
    </font>
    <font>
      <u/>
      <sz val="10"/>
      <color indexed="12"/>
      <name val="Arial"/>
      <family val="2"/>
    </font>
    <font>
      <b/>
      <u/>
      <sz val="10"/>
      <color indexed="12"/>
      <name val="Arial"/>
      <family val="2"/>
    </font>
    <font>
      <sz val="9"/>
      <name val="Times New Roman"/>
      <family val="1"/>
    </font>
    <font>
      <sz val="10"/>
      <color theme="1"/>
      <name val="Arial"/>
      <family val="2"/>
    </font>
    <font>
      <sz val="8"/>
      <color theme="1"/>
      <name val="Arial"/>
      <family val="2"/>
    </font>
    <font>
      <b/>
      <sz val="11"/>
      <color theme="1"/>
      <name val="Arial"/>
      <family val="2"/>
    </font>
    <font>
      <u/>
      <sz val="10"/>
      <name val="Arial"/>
      <family val="2"/>
    </font>
    <font>
      <sz val="10"/>
      <name val="Arial"/>
      <family val="2"/>
    </font>
    <font>
      <b/>
      <u/>
      <sz val="10"/>
      <color indexed="62"/>
      <name val="Arial"/>
      <family val="2"/>
    </font>
    <font>
      <b/>
      <u/>
      <sz val="20"/>
      <color indexed="62"/>
      <name val="Arial"/>
      <family val="2"/>
    </font>
    <font>
      <sz val="10"/>
      <color indexed="12"/>
      <name val="Arial"/>
      <family val="2"/>
    </font>
    <font>
      <b/>
      <i/>
      <sz val="22"/>
      <color rgb="FFFF0000"/>
      <name val="Arial"/>
      <family val="2"/>
    </font>
    <font>
      <sz val="10"/>
      <color indexed="18"/>
      <name val="Arial"/>
      <family val="2"/>
    </font>
    <font>
      <b/>
      <sz val="10"/>
      <color indexed="18"/>
      <name val="Arial"/>
      <family val="2"/>
    </font>
    <font>
      <sz val="14"/>
      <color rgb="FFFF0000"/>
      <name val="Arial"/>
      <family val="2"/>
    </font>
    <font>
      <u/>
      <sz val="10"/>
      <color indexed="62"/>
      <name val="Arial"/>
      <family val="2"/>
    </font>
    <font>
      <sz val="10"/>
      <color indexed="62"/>
      <name val="Arial"/>
      <family val="2"/>
    </font>
    <font>
      <b/>
      <sz val="12"/>
      <name val="Arial"/>
      <family val="2"/>
    </font>
    <font>
      <b/>
      <sz val="9"/>
      <name val="Arial"/>
      <family val="2"/>
    </font>
    <font>
      <sz val="9"/>
      <name val="Arial"/>
      <family val="2"/>
    </font>
    <font>
      <sz val="10"/>
      <color indexed="48"/>
      <name val="Arial"/>
      <family val="2"/>
    </font>
    <font>
      <i/>
      <sz val="8"/>
      <name val="Arial"/>
      <family val="2"/>
    </font>
    <font>
      <b/>
      <sz val="8"/>
      <name val="Arial"/>
      <family val="2"/>
    </font>
    <font>
      <b/>
      <sz val="10"/>
      <color indexed="10"/>
      <name val="Arial"/>
      <family val="2"/>
    </font>
    <font>
      <b/>
      <sz val="8"/>
      <color indexed="62"/>
      <name val="Arial"/>
      <family val="2"/>
    </font>
    <font>
      <sz val="8"/>
      <color indexed="62"/>
      <name val="Arial"/>
      <family val="2"/>
    </font>
    <font>
      <sz val="10"/>
      <name val="Arial"/>
      <family val="2"/>
    </font>
    <font>
      <b/>
      <sz val="10"/>
      <color indexed="12"/>
      <name val="Arial"/>
      <family val="2"/>
    </font>
    <font>
      <sz val="9"/>
      <color indexed="81"/>
      <name val="Tahoma"/>
      <family val="2"/>
    </font>
    <font>
      <u/>
      <sz val="10"/>
      <color rgb="FF0000FF"/>
      <name val="Arial"/>
      <family val="2"/>
    </font>
    <font>
      <b/>
      <sz val="10"/>
      <color theme="1"/>
      <name val="Arial"/>
      <family val="2"/>
    </font>
    <font>
      <b/>
      <i/>
      <sz val="10"/>
      <color theme="0"/>
      <name val="Arial"/>
      <family val="2"/>
    </font>
    <font>
      <u/>
      <sz val="8"/>
      <color indexed="12"/>
      <name val="Arial"/>
      <family val="2"/>
    </font>
    <font>
      <i/>
      <sz val="10"/>
      <color indexed="62"/>
      <name val="Arial"/>
      <family val="2"/>
    </font>
    <font>
      <b/>
      <sz val="9"/>
      <color indexed="81"/>
      <name val="Segoe UI"/>
      <family val="2"/>
    </font>
    <font>
      <sz val="10"/>
      <color rgb="FF000080"/>
      <name val="Arial"/>
      <family val="2"/>
    </font>
    <font>
      <i/>
      <sz val="10"/>
      <color rgb="FF000080"/>
      <name val="Arial"/>
      <family val="2"/>
    </font>
    <font>
      <i/>
      <sz val="8"/>
      <color rgb="FF000080"/>
      <name val="Arial"/>
      <family val="2"/>
    </font>
    <font>
      <i/>
      <sz val="8"/>
      <color rgb="FF333399"/>
      <name val="Arial"/>
      <family val="2"/>
    </font>
    <font>
      <b/>
      <sz val="10"/>
      <color rgb="FF000000"/>
      <name val="Arial"/>
      <family val="2"/>
    </font>
    <font>
      <b/>
      <i/>
      <sz val="10"/>
      <color rgb="FF000000"/>
      <name val="Arial"/>
      <family val="2"/>
    </font>
    <font>
      <sz val="10"/>
      <color rgb="FF000000"/>
      <name val="Arial"/>
      <family val="2"/>
    </font>
    <font>
      <u/>
      <sz val="10"/>
      <color theme="1"/>
      <name val="Arial"/>
      <family val="2"/>
    </font>
    <font>
      <vertAlign val="subscript"/>
      <sz val="10"/>
      <color rgb="FF000000"/>
      <name val="Arial"/>
      <family val="2"/>
    </font>
  </fonts>
  <fills count="53">
    <fill>
      <patternFill patternType="none"/>
    </fill>
    <fill>
      <patternFill patternType="gray125"/>
    </fill>
    <fill>
      <patternFill patternType="solid">
        <fgColor rgb="FFFFFF00"/>
        <bgColor indexed="64"/>
      </patternFill>
    </fill>
    <fill>
      <patternFill patternType="solid">
        <fgColor indexed="55"/>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2"/>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12"/>
        <bgColor indexed="64"/>
      </patternFill>
    </fill>
    <fill>
      <patternFill patternType="solid">
        <fgColor indexed="9"/>
        <bgColor indexed="64"/>
      </patternFill>
    </fill>
    <fill>
      <patternFill patternType="solid">
        <fgColor rgb="FFFFFFCC"/>
        <bgColor indexed="64"/>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rgb="FFCCFFCC"/>
        <bgColor indexed="64"/>
      </patternFill>
    </fill>
    <fill>
      <patternFill patternType="solid">
        <fgColor rgb="FFCCFFFF"/>
        <bgColor indexed="64"/>
      </patternFill>
    </fill>
    <fill>
      <patternFill patternType="solid">
        <fgColor indexed="55"/>
        <bgColor indexed="64"/>
      </patternFill>
    </fill>
    <fill>
      <patternFill patternType="solid">
        <fgColor indexed="27"/>
        <bgColor indexed="64"/>
      </patternFill>
    </fill>
    <fill>
      <patternFill patternType="solid">
        <fgColor theme="9"/>
        <bgColor indexed="64"/>
      </patternFill>
    </fill>
    <fill>
      <patternFill patternType="solid">
        <fgColor theme="0"/>
        <bgColor indexed="64"/>
      </patternFill>
    </fill>
    <fill>
      <patternFill patternType="solid">
        <fgColor theme="9" tint="0.59999389629810485"/>
        <bgColor indexed="64"/>
      </patternFill>
    </fill>
    <fill>
      <patternFill patternType="solid">
        <fgColor indexed="11"/>
        <bgColor indexed="64"/>
      </patternFill>
    </fill>
    <fill>
      <patternFill patternType="solid">
        <fgColor rgb="FFFF0000"/>
        <bgColor indexed="64"/>
      </patternFill>
    </fill>
    <fill>
      <patternFill patternType="solid">
        <fgColor indexed="43"/>
        <bgColor indexed="64"/>
      </patternFill>
    </fill>
    <fill>
      <patternFill patternType="solid">
        <fgColor indexed="57"/>
        <bgColor indexed="64"/>
      </patternFill>
    </fill>
    <fill>
      <patternFill patternType="solid">
        <fgColor indexed="44"/>
        <bgColor indexed="64"/>
      </patternFill>
    </fill>
    <fill>
      <patternFill patternType="solid">
        <fgColor indexed="22"/>
        <bgColor indexed="64"/>
      </patternFill>
    </fill>
    <fill>
      <patternFill patternType="solid">
        <fgColor indexed="26"/>
        <bgColor indexed="64"/>
      </patternFill>
    </fill>
    <fill>
      <patternFill patternType="lightUp">
        <bgColor indexed="9"/>
      </patternFill>
    </fill>
    <fill>
      <patternFill patternType="solid">
        <fgColor theme="4" tint="0.7999816888943144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3"/>
        <bgColor indexed="64"/>
      </patternFill>
    </fill>
    <fill>
      <patternFill patternType="solid">
        <fgColor rgb="FFFFFFFF"/>
        <bgColor indexed="64"/>
      </patternFill>
    </fill>
    <fill>
      <patternFill patternType="solid">
        <fgColor rgb="FFBFBFBF"/>
        <bgColor indexed="64"/>
      </patternFill>
    </fill>
    <fill>
      <patternFill patternType="solid">
        <fgColor rgb="FFDCE6F1"/>
        <bgColor indexed="64"/>
      </patternFill>
    </fill>
  </fills>
  <borders count="106">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style="hair">
        <color indexed="64"/>
      </top>
      <bottom style="hair">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diagonal/>
    </border>
    <border>
      <left/>
      <right/>
      <top style="hair">
        <color indexed="64"/>
      </top>
      <bottom/>
      <diagonal/>
    </border>
    <border>
      <left style="medium">
        <color indexed="64"/>
      </left>
      <right style="medium">
        <color indexed="64"/>
      </right>
      <top/>
      <bottom/>
      <diagonal/>
    </border>
    <border>
      <left/>
      <right style="medium">
        <color indexed="64"/>
      </right>
      <top style="hair">
        <color indexed="64"/>
      </top>
      <bottom style="hair">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right/>
      <top style="medium">
        <color indexed="64"/>
      </top>
      <bottom style="medium">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thin">
        <color indexed="64"/>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medium">
        <color indexed="64"/>
      </bottom>
      <diagonal/>
    </border>
    <border>
      <left style="medium">
        <color auto="1"/>
      </left>
      <right/>
      <top style="medium">
        <color auto="1"/>
      </top>
      <bottom/>
      <diagonal/>
    </border>
    <border>
      <left/>
      <right/>
      <top style="medium">
        <color auto="1"/>
      </top>
      <bottom/>
      <diagonal/>
    </border>
    <border>
      <left/>
      <right/>
      <top/>
      <bottom style="medium">
        <color auto="1"/>
      </bottom>
      <diagonal/>
    </border>
    <border>
      <left/>
      <right style="medium">
        <color auto="1"/>
      </right>
      <top/>
      <bottom style="medium">
        <color auto="1"/>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indexed="12"/>
      </top>
      <bottom/>
      <diagonal/>
    </border>
    <border>
      <left style="thin">
        <color indexed="64"/>
      </left>
      <right/>
      <top style="medium">
        <color indexed="64"/>
      </top>
      <bottom/>
      <diagonal/>
    </border>
    <border>
      <left/>
      <right/>
      <top style="medium">
        <color indexed="64"/>
      </top>
      <bottom/>
      <diagonal/>
    </border>
    <border>
      <left style="thin">
        <color indexed="64"/>
      </left>
      <right/>
      <top style="hair">
        <color indexed="64"/>
      </top>
      <bottom/>
      <diagonal/>
    </border>
    <border>
      <left/>
      <right style="thin">
        <color indexed="64"/>
      </right>
      <top style="hair">
        <color indexed="64"/>
      </top>
      <bottom/>
      <diagonal/>
    </border>
    <border>
      <left style="medium">
        <color auto="1"/>
      </left>
      <right/>
      <top style="medium">
        <color auto="1"/>
      </top>
      <bottom/>
      <diagonal/>
    </border>
  </borders>
  <cellStyleXfs count="107">
    <xf numFmtId="0" fontId="0" fillId="0" borderId="0"/>
    <xf numFmtId="0" fontId="1" fillId="0" borderId="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2" fillId="14" borderId="0" applyNumberFormat="0" applyBorder="0" applyAlignment="0" applyProtection="0"/>
    <xf numFmtId="0" fontId="2" fillId="12"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6"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18"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5"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7" borderId="0" applyNumberFormat="0" applyBorder="0" applyAlignment="0" applyProtection="0"/>
    <xf numFmtId="0" fontId="5" fillId="24" borderId="0" applyNumberFormat="0" applyBorder="0" applyAlignment="0" applyProtection="0"/>
    <xf numFmtId="0" fontId="17" fillId="11" borderId="4" applyNumberFormat="0" applyAlignment="0" applyProtection="0"/>
    <xf numFmtId="0" fontId="6" fillId="8" borderId="0" applyNumberFormat="0" applyBorder="0" applyAlignment="0" applyProtection="0"/>
    <xf numFmtId="0" fontId="7" fillId="11" borderId="5" applyNumberFormat="0" applyAlignment="0" applyProtection="0"/>
    <xf numFmtId="0" fontId="7" fillId="11" borderId="5" applyNumberFormat="0" applyAlignment="0" applyProtection="0"/>
    <xf numFmtId="0" fontId="8" fillId="3" borderId="6" applyNumberFormat="0" applyAlignment="0" applyProtection="0"/>
    <xf numFmtId="0" fontId="14" fillId="4" borderId="5" applyNumberFormat="0" applyAlignment="0" applyProtection="0"/>
    <xf numFmtId="0" fontId="19" fillId="0" borderId="7" applyNumberFormat="0" applyFill="0" applyAlignment="0" applyProtection="0"/>
    <xf numFmtId="0" fontId="9" fillId="0" borderId="0" applyNumberFormat="0" applyFill="0" applyBorder="0" applyAlignment="0" applyProtection="0"/>
    <xf numFmtId="0" fontId="9" fillId="0" borderId="0" applyNumberFormat="0" applyFill="0" applyBorder="0" applyAlignment="0" applyProtection="0"/>
    <xf numFmtId="0" fontId="10" fillId="9" borderId="0" applyNumberFormat="0" applyBorder="0" applyAlignment="0" applyProtection="0"/>
    <xf numFmtId="0" fontId="10" fillId="9" borderId="0" applyNumberFormat="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4" fillId="4" borderId="5" applyNumberFormat="0" applyAlignment="0" applyProtection="0"/>
    <xf numFmtId="0" fontId="15" fillId="0" borderId="11" applyNumberFormat="0" applyFill="0" applyAlignment="0" applyProtection="0"/>
    <xf numFmtId="0" fontId="16" fillId="13" borderId="0" applyNumberFormat="0" applyBorder="0" applyAlignment="0" applyProtection="0"/>
    <xf numFmtId="0" fontId="3" fillId="5" borderId="12" applyNumberFormat="0" applyFont="0" applyAlignment="0" applyProtection="0"/>
    <xf numFmtId="0" fontId="2" fillId="5" borderId="12" applyNumberFormat="0" applyFont="0" applyAlignment="0" applyProtection="0"/>
    <xf numFmtId="0" fontId="17" fillId="11" borderId="4" applyNumberFormat="0" applyAlignment="0" applyProtection="0"/>
    <xf numFmtId="9" fontId="3" fillId="0" borderId="0" applyFont="0" applyFill="0" applyBorder="0" applyAlignment="0" applyProtection="0"/>
    <xf numFmtId="0" fontId="6" fillId="8" borderId="0" applyNumberFormat="0" applyBorder="0" applyAlignment="0" applyProtection="0"/>
    <xf numFmtId="0" fontId="18" fillId="0" borderId="0" applyNumberFormat="0" applyFill="0" applyBorder="0" applyAlignment="0" applyProtection="0"/>
    <xf numFmtId="0" fontId="19" fillId="0" borderId="7" applyNumberFormat="0" applyFill="0" applyAlignment="0" applyProtection="0"/>
    <xf numFmtId="0" fontId="18" fillId="0" borderId="0" applyNumberFormat="0" applyFill="0" applyBorder="0" applyAlignment="0" applyProtection="0"/>
    <xf numFmtId="0" fontId="11" fillId="0" borderId="8" applyNumberFormat="0" applyFill="0" applyAlignment="0" applyProtection="0"/>
    <xf numFmtId="0" fontId="12" fillId="0" borderId="9" applyNumberFormat="0" applyFill="0" applyAlignment="0" applyProtection="0"/>
    <xf numFmtId="0" fontId="13" fillId="0" borderId="10" applyNumberFormat="0" applyFill="0" applyAlignment="0" applyProtection="0"/>
    <xf numFmtId="0" fontId="13" fillId="0" borderId="0" applyNumberFormat="0" applyFill="0" applyBorder="0" applyAlignment="0" applyProtection="0"/>
    <xf numFmtId="0" fontId="15" fillId="0" borderId="11" applyNumberFormat="0" applyFill="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8" fillId="3" borderId="6" applyNumberFormat="0" applyAlignment="0" applyProtection="0"/>
    <xf numFmtId="0" fontId="1" fillId="5" borderId="12" applyNumberFormat="0" applyFont="0" applyAlignment="0" applyProtection="0"/>
    <xf numFmtId="9" fontId="1" fillId="0" borderId="0" applyFont="0" applyFill="0" applyBorder="0" applyAlignment="0" applyProtection="0"/>
    <xf numFmtId="0" fontId="34" fillId="0" borderId="0"/>
    <xf numFmtId="0" fontId="37" fillId="0" borderId="0" applyNumberFormat="0" applyFill="0" applyBorder="0" applyAlignment="0" applyProtection="0">
      <alignment vertical="top"/>
      <protection locked="0"/>
    </xf>
    <xf numFmtId="0" fontId="1" fillId="0" borderId="0" applyNumberFormat="0" applyFont="0" applyFill="0" applyBorder="0" applyProtection="0">
      <alignment horizontal="left" vertical="center" indent="5"/>
    </xf>
    <xf numFmtId="0" fontId="2" fillId="16"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15"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9" fontId="1" fillId="0" borderId="0" applyFont="0" applyFill="0" applyBorder="0" applyAlignment="0" applyProtection="0"/>
    <xf numFmtId="0" fontId="1" fillId="0" borderId="0"/>
    <xf numFmtId="4" fontId="39" fillId="0" borderId="0"/>
    <xf numFmtId="0" fontId="44" fillId="0" borderId="0"/>
    <xf numFmtId="0" fontId="63" fillId="0" borderId="0"/>
    <xf numFmtId="0" fontId="2" fillId="0" borderId="0"/>
  </cellStyleXfs>
  <cellXfs count="1329">
    <xf numFmtId="0" fontId="0" fillId="0" borderId="0" xfId="0"/>
    <xf numFmtId="0" fontId="4" fillId="0" borderId="13" xfId="1" applyFont="1" applyBorder="1" applyProtection="1"/>
    <xf numFmtId="0" fontId="23" fillId="26" borderId="0" xfId="0" applyNumberFormat="1" applyFont="1" applyFill="1" applyBorder="1" applyAlignment="1" applyProtection="1">
      <alignment vertical="top"/>
    </xf>
    <xf numFmtId="164" fontId="1" fillId="26" borderId="26" xfId="1" applyNumberFormat="1" applyFont="1" applyFill="1" applyBorder="1" applyAlignment="1" applyProtection="1">
      <alignment horizontal="right" vertical="top"/>
    </xf>
    <xf numFmtId="0" fontId="4" fillId="26" borderId="29" xfId="1" applyNumberFormat="1" applyFont="1" applyFill="1" applyBorder="1" applyAlignment="1" applyProtection="1">
      <alignment horizontal="right" wrapText="1"/>
    </xf>
    <xf numFmtId="0" fontId="1" fillId="0" borderId="0" xfId="1" applyProtection="1"/>
    <xf numFmtId="164" fontId="1" fillId="26" borderId="21" xfId="1" applyNumberFormat="1" applyFont="1" applyFill="1" applyBorder="1" applyAlignment="1" applyProtection="1">
      <alignment horizontal="right" vertical="top"/>
    </xf>
    <xf numFmtId="164" fontId="1" fillId="26" borderId="23" xfId="1" applyNumberFormat="1" applyFont="1" applyFill="1" applyBorder="1" applyAlignment="1" applyProtection="1">
      <alignment horizontal="right" vertical="top"/>
    </xf>
    <xf numFmtId="0" fontId="4" fillId="26" borderId="28" xfId="1" applyNumberFormat="1" applyFont="1" applyFill="1" applyBorder="1" applyAlignment="1" applyProtection="1">
      <alignment horizontal="right" wrapText="1"/>
    </xf>
    <xf numFmtId="0" fontId="1" fillId="26" borderId="0" xfId="1" applyNumberFormat="1" applyFont="1" applyFill="1" applyBorder="1" applyAlignment="1" applyProtection="1">
      <alignment horizontal="center" vertical="top"/>
    </xf>
    <xf numFmtId="0" fontId="1" fillId="28" borderId="0" xfId="1" applyNumberFormat="1" applyFont="1" applyFill="1" applyBorder="1" applyAlignment="1" applyProtection="1">
      <alignment horizontal="left" vertical="top"/>
    </xf>
    <xf numFmtId="0" fontId="21" fillId="25" borderId="0" xfId="1" applyFont="1" applyFill="1" applyProtection="1"/>
    <xf numFmtId="15" fontId="1" fillId="26" borderId="0" xfId="0" applyNumberFormat="1" applyFont="1" applyFill="1" applyBorder="1" applyAlignment="1" applyProtection="1">
      <alignment vertical="top"/>
    </xf>
    <xf numFmtId="0" fontId="4" fillId="26" borderId="0" xfId="1" applyFont="1" applyFill="1" applyAlignment="1" applyProtection="1">
      <alignment horizontal="center" vertical="top"/>
    </xf>
    <xf numFmtId="0" fontId="1" fillId="26" borderId="0" xfId="1" applyNumberFormat="1" applyFont="1" applyFill="1" applyBorder="1" applyAlignment="1" applyProtection="1">
      <alignment vertical="top"/>
    </xf>
    <xf numFmtId="0" fontId="26" fillId="26" borderId="0" xfId="1" quotePrefix="1" applyFont="1" applyFill="1" applyAlignment="1" applyProtection="1">
      <alignment horizontal="right" vertical="top"/>
    </xf>
    <xf numFmtId="0" fontId="1" fillId="26" borderId="0" xfId="1" applyFont="1" applyFill="1" applyAlignment="1" applyProtection="1">
      <alignment horizontal="center" vertical="top"/>
    </xf>
    <xf numFmtId="0" fontId="4" fillId="26" borderId="0" xfId="0" applyFont="1" applyFill="1" applyAlignment="1" applyProtection="1">
      <alignment vertical="top"/>
    </xf>
    <xf numFmtId="0" fontId="1" fillId="0" borderId="0" xfId="0" applyNumberFormat="1" applyFont="1" applyFill="1" applyBorder="1" applyAlignment="1" applyProtection="1">
      <alignment vertical="top"/>
    </xf>
    <xf numFmtId="0" fontId="1" fillId="32" borderId="0" xfId="0" applyNumberFormat="1" applyFont="1" applyFill="1" applyBorder="1" applyAlignment="1" applyProtection="1">
      <alignment vertical="top"/>
    </xf>
    <xf numFmtId="0" fontId="1" fillId="26" borderId="0" xfId="0" applyFont="1" applyFill="1" applyAlignment="1" applyProtection="1"/>
    <xf numFmtId="0" fontId="1" fillId="36" borderId="0" xfId="0" applyNumberFormat="1" applyFont="1" applyFill="1" applyBorder="1" applyAlignment="1" applyProtection="1">
      <alignment vertical="top"/>
    </xf>
    <xf numFmtId="0" fontId="4" fillId="26" borderId="0" xfId="0" applyFont="1" applyFill="1" applyBorder="1" applyAlignment="1" applyProtection="1">
      <alignment vertical="top"/>
    </xf>
    <xf numFmtId="0" fontId="1" fillId="34" borderId="0" xfId="86" applyFont="1" applyFill="1" applyAlignment="1" applyProtection="1">
      <alignment horizontal="right" vertical="center"/>
    </xf>
    <xf numFmtId="0" fontId="1" fillId="28" borderId="0" xfId="0" applyNumberFormat="1" applyFont="1" applyFill="1" applyBorder="1" applyAlignment="1" applyProtection="1">
      <alignment vertical="top"/>
    </xf>
    <xf numFmtId="0" fontId="1" fillId="28" borderId="0" xfId="0" applyFont="1" applyFill="1" applyAlignment="1" applyProtection="1"/>
    <xf numFmtId="15" fontId="1" fillId="26" borderId="0" xfId="0" applyNumberFormat="1" applyFont="1" applyFill="1" applyBorder="1" applyAlignment="1" applyProtection="1">
      <alignment horizontal="right" vertical="top"/>
    </xf>
    <xf numFmtId="0" fontId="1" fillId="26" borderId="0" xfId="0" applyFont="1" applyFill="1" applyBorder="1" applyAlignment="1" applyProtection="1">
      <alignment horizontal="right" vertical="top"/>
    </xf>
    <xf numFmtId="0" fontId="4" fillId="26" borderId="32" xfId="1" applyNumberFormat="1" applyFont="1" applyFill="1" applyBorder="1" applyAlignment="1" applyProtection="1">
      <alignment wrapText="1"/>
    </xf>
    <xf numFmtId="0" fontId="4" fillId="26" borderId="16" xfId="0" applyNumberFormat="1" applyFont="1" applyFill="1" applyBorder="1" applyAlignment="1" applyProtection="1">
      <alignment vertical="top" wrapText="1"/>
    </xf>
    <xf numFmtId="0" fontId="1" fillId="32" borderId="16" xfId="1" applyNumberFormat="1" applyFont="1" applyFill="1" applyBorder="1" applyAlignment="1" applyProtection="1">
      <alignment horizontal="center" vertical="top" wrapText="1"/>
    </xf>
    <xf numFmtId="0" fontId="1" fillId="32" borderId="16" xfId="1" applyNumberFormat="1" applyFont="1" applyFill="1" applyBorder="1" applyAlignment="1" applyProtection="1">
      <alignment horizontal="center" vertical="top"/>
    </xf>
    <xf numFmtId="0" fontId="1" fillId="32" borderId="33" xfId="0" applyNumberFormat="1" applyFont="1" applyFill="1" applyBorder="1" applyAlignment="1" applyProtection="1">
      <alignment horizontal="center" vertical="top"/>
    </xf>
    <xf numFmtId="0" fontId="1" fillId="32" borderId="34" xfId="0" applyNumberFormat="1" applyFont="1" applyFill="1" applyBorder="1" applyAlignment="1" applyProtection="1">
      <alignment horizontal="center" vertical="top"/>
    </xf>
    <xf numFmtId="0" fontId="1" fillId="32" borderId="35" xfId="0" applyNumberFormat="1" applyFont="1" applyFill="1" applyBorder="1" applyAlignment="1" applyProtection="1">
      <alignment horizontal="center" vertical="top"/>
    </xf>
    <xf numFmtId="164" fontId="1" fillId="32" borderId="33" xfId="0" applyNumberFormat="1" applyFont="1" applyFill="1" applyBorder="1" applyAlignment="1" applyProtection="1">
      <alignment horizontal="center" vertical="top"/>
    </xf>
    <xf numFmtId="0" fontId="4" fillId="36" borderId="0" xfId="0" applyNumberFormat="1" applyFont="1" applyFill="1" applyBorder="1" applyAlignment="1" applyProtection="1">
      <alignment vertical="top"/>
    </xf>
    <xf numFmtId="0" fontId="4" fillId="26" borderId="16" xfId="0" applyNumberFormat="1" applyFont="1" applyFill="1" applyBorder="1" applyAlignment="1" applyProtection="1">
      <alignment vertical="top"/>
    </xf>
    <xf numFmtId="0" fontId="1" fillId="26" borderId="0" xfId="0" applyNumberFormat="1" applyFont="1" applyFill="1" applyBorder="1" applyAlignment="1" applyProtection="1">
      <alignment vertical="top"/>
    </xf>
    <xf numFmtId="0" fontId="26" fillId="36" borderId="0" xfId="0" quotePrefix="1" applyFont="1" applyFill="1" applyAlignment="1" applyProtection="1">
      <alignment horizontal="right" vertical="top" wrapText="1"/>
    </xf>
    <xf numFmtId="0" fontId="1" fillId="26" borderId="0" xfId="0" applyFont="1" applyFill="1" applyAlignment="1" applyProtection="1">
      <alignment vertical="top"/>
    </xf>
    <xf numFmtId="0" fontId="4" fillId="26" borderId="0" xfId="0" applyFont="1" applyFill="1" applyAlignment="1" applyProtection="1">
      <alignment horizontal="center" vertical="top"/>
    </xf>
    <xf numFmtId="0" fontId="1" fillId="32" borderId="0" xfId="0" applyFont="1" applyFill="1" applyAlignment="1" applyProtection="1"/>
    <xf numFmtId="0" fontId="4" fillId="0" borderId="0" xfId="1" applyFont="1" applyProtection="1"/>
    <xf numFmtId="0" fontId="1" fillId="0" borderId="64" xfId="1" applyBorder="1" applyProtection="1"/>
    <xf numFmtId="0" fontId="1" fillId="40" borderId="65" xfId="1" applyFill="1" applyBorder="1" applyProtection="1"/>
    <xf numFmtId="0" fontId="1" fillId="0" borderId="66" xfId="1" applyBorder="1" applyProtection="1"/>
    <xf numFmtId="14" fontId="1" fillId="41" borderId="67" xfId="1" applyNumberFormat="1" applyFill="1" applyBorder="1" applyAlignment="1" applyProtection="1">
      <alignment horizontal="left"/>
    </xf>
    <xf numFmtId="0" fontId="1" fillId="29" borderId="44" xfId="1" applyFill="1" applyBorder="1" applyProtection="1"/>
    <xf numFmtId="0" fontId="1" fillId="29" borderId="68" xfId="1" applyFill="1" applyBorder="1" applyProtection="1"/>
    <xf numFmtId="0" fontId="1" fillId="29" borderId="46" xfId="1" applyFill="1" applyBorder="1" applyProtection="1"/>
    <xf numFmtId="0" fontId="1" fillId="0" borderId="69" xfId="1" applyBorder="1" applyProtection="1"/>
    <xf numFmtId="0" fontId="1" fillId="42" borderId="70" xfId="1" applyFill="1" applyBorder="1" applyProtection="1"/>
    <xf numFmtId="0" fontId="1" fillId="0" borderId="71" xfId="1" applyBorder="1" applyProtection="1"/>
    <xf numFmtId="0" fontId="1" fillId="43" borderId="72" xfId="1" applyFill="1" applyBorder="1" applyProtection="1"/>
    <xf numFmtId="0" fontId="4" fillId="0" borderId="0" xfId="1" applyFont="1" applyBorder="1" applyProtection="1"/>
    <xf numFmtId="0" fontId="1" fillId="40" borderId="0" xfId="1" applyFont="1" applyFill="1" applyProtection="1"/>
    <xf numFmtId="0" fontId="1" fillId="40" borderId="0" xfId="1" applyFill="1" applyProtection="1"/>
    <xf numFmtId="0" fontId="1" fillId="40" borderId="0" xfId="1" applyFont="1" applyFill="1" applyBorder="1" applyProtection="1"/>
    <xf numFmtId="0" fontId="1" fillId="0" borderId="0" xfId="1" applyFill="1" applyBorder="1" applyProtection="1"/>
    <xf numFmtId="0" fontId="4" fillId="0" borderId="1" xfId="1" applyFont="1" applyBorder="1" applyProtection="1"/>
    <xf numFmtId="0" fontId="4" fillId="0" borderId="2" xfId="1" applyFont="1" applyBorder="1" applyProtection="1"/>
    <xf numFmtId="0" fontId="1" fillId="0" borderId="3" xfId="1" applyBorder="1" applyProtection="1"/>
    <xf numFmtId="14" fontId="1" fillId="41" borderId="73" xfId="1" applyNumberFormat="1" applyFill="1" applyBorder="1" applyAlignment="1" applyProtection="1">
      <alignment horizontal="center"/>
    </xf>
    <xf numFmtId="0" fontId="1" fillId="29" borderId="73" xfId="1" applyFill="1" applyBorder="1" applyProtection="1"/>
    <xf numFmtId="0" fontId="1" fillId="29" borderId="39" xfId="1" applyFont="1" applyFill="1" applyBorder="1" applyProtection="1"/>
    <xf numFmtId="0" fontId="1" fillId="29" borderId="40" xfId="1" applyFill="1" applyBorder="1" applyProtection="1"/>
    <xf numFmtId="14" fontId="1" fillId="41" borderId="36" xfId="1" applyNumberFormat="1" applyFill="1" applyBorder="1" applyAlignment="1" applyProtection="1">
      <alignment horizontal="center"/>
    </xf>
    <xf numFmtId="0" fontId="1" fillId="29" borderId="36" xfId="1" applyFill="1" applyBorder="1" applyProtection="1"/>
    <xf numFmtId="0" fontId="1" fillId="29" borderId="38" xfId="1" applyFont="1" applyFill="1" applyBorder="1" applyProtection="1"/>
    <xf numFmtId="0" fontId="1" fillId="29" borderId="29" xfId="1" applyFill="1" applyBorder="1" applyProtection="1"/>
    <xf numFmtId="0" fontId="1" fillId="29" borderId="38" xfId="1" applyFill="1" applyBorder="1" applyProtection="1"/>
    <xf numFmtId="14" fontId="1" fillId="41" borderId="31" xfId="1" applyNumberFormat="1" applyFill="1" applyBorder="1" applyAlignment="1" applyProtection="1">
      <alignment horizontal="center"/>
    </xf>
    <xf numFmtId="0" fontId="1" fillId="29" borderId="31" xfId="1" applyFill="1" applyBorder="1" applyProtection="1"/>
    <xf numFmtId="0" fontId="1" fillId="29" borderId="32" xfId="1" applyFill="1" applyBorder="1" applyProtection="1"/>
    <xf numFmtId="0" fontId="1" fillId="29" borderId="28" xfId="1" applyFill="1" applyBorder="1" applyProtection="1"/>
    <xf numFmtId="0" fontId="1" fillId="42" borderId="0" xfId="1" applyFill="1" applyProtection="1"/>
    <xf numFmtId="0" fontId="4" fillId="0" borderId="0" xfId="1" applyFont="1" applyFill="1" applyProtection="1"/>
    <xf numFmtId="0" fontId="1" fillId="43" borderId="0" xfId="1" applyFont="1" applyFill="1" applyBorder="1" applyAlignment="1" applyProtection="1">
      <alignment horizontal="left" vertical="top" wrapText="1"/>
    </xf>
    <xf numFmtId="0" fontId="1" fillId="39" borderId="16" xfId="0" applyNumberFormat="1" applyFont="1" applyFill="1" applyBorder="1" applyAlignment="1" applyProtection="1">
      <alignment horizontal="center" vertical="top"/>
    </xf>
    <xf numFmtId="0" fontId="40" fillId="35" borderId="16" xfId="0" applyFont="1" applyFill="1" applyBorder="1" applyAlignment="1" applyProtection="1">
      <alignment vertical="center"/>
    </xf>
    <xf numFmtId="0" fontId="44" fillId="26" borderId="0" xfId="104" applyFill="1" applyBorder="1" applyProtection="1"/>
    <xf numFmtId="0" fontId="45" fillId="26" borderId="0" xfId="104" applyFont="1" applyFill="1" applyBorder="1" applyProtection="1"/>
    <xf numFmtId="0" fontId="46" fillId="26" borderId="0" xfId="104" applyFont="1" applyFill="1" applyBorder="1" applyProtection="1"/>
    <xf numFmtId="0" fontId="44" fillId="26" borderId="0" xfId="104" applyFill="1" applyBorder="1" applyAlignment="1" applyProtection="1">
      <alignment vertical="top"/>
    </xf>
    <xf numFmtId="0" fontId="23" fillId="26" borderId="0" xfId="104" applyFont="1" applyFill="1" applyBorder="1" applyAlignment="1" applyProtection="1">
      <alignment vertical="top"/>
    </xf>
    <xf numFmtId="0" fontId="47" fillId="26" borderId="0" xfId="104" applyFont="1" applyFill="1" applyBorder="1" applyAlignment="1" applyProtection="1">
      <alignment horizontal="center" vertical="top"/>
    </xf>
    <xf numFmtId="0" fontId="1" fillId="26" borderId="0" xfId="104" applyFont="1" applyFill="1" applyBorder="1" applyAlignment="1" applyProtection="1"/>
    <xf numFmtId="0" fontId="1" fillId="26" borderId="0" xfId="104" applyFont="1" applyFill="1" applyBorder="1" applyAlignment="1" applyProtection="1">
      <alignment horizontal="center" vertical="top"/>
    </xf>
    <xf numFmtId="0" fontId="37" fillId="26" borderId="0" xfId="87" applyFill="1" applyBorder="1" applyAlignment="1" applyProtection="1">
      <alignment horizontal="center" vertical="top"/>
    </xf>
    <xf numFmtId="0" fontId="1" fillId="26" borderId="0" xfId="104" applyFont="1" applyFill="1" applyBorder="1" applyAlignment="1" applyProtection="1">
      <alignment vertical="top"/>
    </xf>
    <xf numFmtId="0" fontId="48" fillId="26" borderId="0" xfId="104" applyFont="1" applyFill="1" applyBorder="1" applyProtection="1"/>
    <xf numFmtId="0" fontId="44" fillId="26" borderId="77" xfId="104" applyFill="1" applyBorder="1" applyAlignment="1" applyProtection="1">
      <alignment vertical="top"/>
    </xf>
    <xf numFmtId="0" fontId="44" fillId="26" borderId="78" xfId="104" applyFill="1" applyBorder="1" applyAlignment="1" applyProtection="1">
      <alignment vertical="top"/>
    </xf>
    <xf numFmtId="0" fontId="44" fillId="26" borderId="79" xfId="104" applyFill="1" applyBorder="1" applyAlignment="1" applyProtection="1">
      <alignment vertical="top"/>
    </xf>
    <xf numFmtId="0" fontId="44" fillId="29" borderId="78" xfId="104" applyFill="1" applyBorder="1" applyAlignment="1" applyProtection="1">
      <alignment vertical="top"/>
    </xf>
    <xf numFmtId="0" fontId="44" fillId="29" borderId="80" xfId="104" applyFill="1" applyBorder="1" applyAlignment="1" applyProtection="1">
      <alignment vertical="top"/>
    </xf>
    <xf numFmtId="0" fontId="44" fillId="26" borderId="52" xfId="104" applyFill="1" applyBorder="1" applyAlignment="1" applyProtection="1">
      <alignment vertical="top"/>
    </xf>
    <xf numFmtId="0" fontId="44" fillId="26" borderId="53" xfId="104" applyFill="1" applyBorder="1" applyAlignment="1" applyProtection="1">
      <alignment vertical="top"/>
    </xf>
    <xf numFmtId="0" fontId="44" fillId="26" borderId="81" xfId="104" applyFill="1" applyBorder="1" applyAlignment="1" applyProtection="1">
      <alignment vertical="top"/>
    </xf>
    <xf numFmtId="0" fontId="44" fillId="29" borderId="53" xfId="104" applyFill="1" applyBorder="1" applyAlignment="1" applyProtection="1">
      <alignment vertical="top"/>
    </xf>
    <xf numFmtId="0" fontId="44" fillId="29" borderId="54" xfId="104" applyFill="1" applyBorder="1" applyAlignment="1" applyProtection="1">
      <alignment vertical="top"/>
    </xf>
    <xf numFmtId="0" fontId="4" fillId="26" borderId="0" xfId="104" applyFont="1" applyFill="1" applyBorder="1" applyAlignment="1" applyProtection="1">
      <alignment vertical="top"/>
    </xf>
    <xf numFmtId="0" fontId="44" fillId="26" borderId="82" xfId="104" applyFill="1" applyBorder="1" applyAlignment="1" applyProtection="1">
      <alignment vertical="top"/>
    </xf>
    <xf numFmtId="0" fontId="44" fillId="26" borderId="14" xfId="104" applyFill="1" applyBorder="1" applyAlignment="1" applyProtection="1">
      <alignment vertical="top"/>
    </xf>
    <xf numFmtId="0" fontId="44" fillId="26" borderId="21" xfId="104" applyFill="1" applyBorder="1" applyAlignment="1" applyProtection="1">
      <alignment vertical="top"/>
    </xf>
    <xf numFmtId="0" fontId="44" fillId="29" borderId="14" xfId="104" applyFill="1" applyBorder="1" applyAlignment="1" applyProtection="1">
      <alignment vertical="top"/>
    </xf>
    <xf numFmtId="0" fontId="44" fillId="29" borderId="60" xfId="104" applyFill="1" applyBorder="1" applyAlignment="1" applyProtection="1">
      <alignment vertical="top"/>
    </xf>
    <xf numFmtId="0" fontId="1" fillId="26" borderId="83" xfId="104" applyFont="1" applyFill="1" applyBorder="1" applyProtection="1"/>
    <xf numFmtId="0" fontId="44" fillId="26" borderId="61" xfId="104" applyFill="1" applyBorder="1" applyAlignment="1" applyProtection="1">
      <alignment vertical="top"/>
    </xf>
    <xf numFmtId="0" fontId="44" fillId="26" borderId="62" xfId="104" applyFill="1" applyBorder="1" applyAlignment="1" applyProtection="1">
      <alignment vertical="top"/>
    </xf>
    <xf numFmtId="0" fontId="44" fillId="31" borderId="61" xfId="104" applyFill="1" applyBorder="1" applyAlignment="1" applyProtection="1">
      <alignment vertical="top"/>
    </xf>
    <xf numFmtId="0" fontId="44" fillId="31" borderId="63" xfId="104" applyFill="1" applyBorder="1" applyAlignment="1" applyProtection="1">
      <alignment vertical="top"/>
    </xf>
    <xf numFmtId="0" fontId="44" fillId="26" borderId="0" xfId="104" applyFill="1" applyBorder="1" applyAlignment="1" applyProtection="1">
      <alignment horizontal="center" vertical="top"/>
    </xf>
    <xf numFmtId="0" fontId="44" fillId="26" borderId="13" xfId="104" applyFill="1" applyBorder="1" applyAlignment="1" applyProtection="1">
      <alignment vertical="top"/>
    </xf>
    <xf numFmtId="0" fontId="44" fillId="26" borderId="0" xfId="104" applyFill="1" applyBorder="1" applyAlignment="1" applyProtection="1">
      <alignment horizontal="center" vertical="top" wrapText="1"/>
    </xf>
    <xf numFmtId="0" fontId="44" fillId="0" borderId="0" xfId="104" applyFill="1" applyBorder="1" applyProtection="1"/>
    <xf numFmtId="0" fontId="44" fillId="26" borderId="0" xfId="104" applyFill="1" applyProtection="1"/>
    <xf numFmtId="0" fontId="4" fillId="26" borderId="0" xfId="104" applyFont="1" applyFill="1" applyAlignment="1" applyProtection="1">
      <alignment horizontal="center" vertical="top"/>
    </xf>
    <xf numFmtId="0" fontId="24" fillId="25" borderId="0" xfId="104" applyFont="1" applyFill="1" applyBorder="1" applyAlignment="1" applyProtection="1">
      <alignment horizontal="left"/>
    </xf>
    <xf numFmtId="0" fontId="44" fillId="26" borderId="0" xfId="104" applyFill="1" applyBorder="1" applyAlignment="1" applyProtection="1"/>
    <xf numFmtId="0" fontId="44" fillId="0" borderId="0" xfId="104" applyFill="1" applyBorder="1" applyAlignment="1" applyProtection="1"/>
    <xf numFmtId="0" fontId="49" fillId="26" borderId="0" xfId="104" applyFont="1" applyFill="1" applyAlignment="1" applyProtection="1">
      <alignment horizontal="left" vertical="top"/>
    </xf>
    <xf numFmtId="0" fontId="44" fillId="26" borderId="0" xfId="104" applyFill="1" applyAlignment="1" applyProtection="1">
      <alignment horizontal="left" vertical="top"/>
    </xf>
    <xf numFmtId="0" fontId="50" fillId="26" borderId="0" xfId="104" applyFont="1" applyFill="1" applyAlignment="1" applyProtection="1">
      <alignment horizontal="center" vertical="top"/>
    </xf>
    <xf numFmtId="0" fontId="49" fillId="26" borderId="0" xfId="104" applyNumberFormat="1" applyFont="1" applyFill="1" applyAlignment="1" applyProtection="1">
      <alignment horizontal="left" vertical="top"/>
    </xf>
    <xf numFmtId="0" fontId="50" fillId="26" borderId="2" xfId="104" applyNumberFormat="1" applyFont="1" applyFill="1" applyBorder="1" applyAlignment="1" applyProtection="1">
      <alignment horizontal="left" vertical="top"/>
    </xf>
    <xf numFmtId="0" fontId="50" fillId="26" borderId="37" xfId="104" applyNumberFormat="1" applyFont="1" applyFill="1" applyBorder="1" applyAlignment="1" applyProtection="1">
      <alignment horizontal="left" vertical="top"/>
    </xf>
    <xf numFmtId="0" fontId="50" fillId="26" borderId="13" xfId="104" applyNumberFormat="1" applyFont="1" applyFill="1" applyBorder="1" applyAlignment="1" applyProtection="1">
      <alignment horizontal="left" vertical="top"/>
    </xf>
    <xf numFmtId="0" fontId="44" fillId="26" borderId="0" xfId="104" applyFill="1" applyAlignment="1" applyProtection="1">
      <alignment vertical="top"/>
    </xf>
    <xf numFmtId="164" fontId="44" fillId="26" borderId="0" xfId="104" applyNumberFormat="1" applyFill="1" applyBorder="1" applyAlignment="1" applyProtection="1">
      <alignment vertical="top"/>
    </xf>
    <xf numFmtId="0" fontId="44" fillId="26" borderId="0" xfId="104" applyNumberFormat="1" applyFill="1" applyBorder="1" applyAlignment="1" applyProtection="1">
      <alignment vertical="top"/>
    </xf>
    <xf numFmtId="0" fontId="37" fillId="26" borderId="0" xfId="87" applyFill="1" applyAlignment="1" applyProtection="1"/>
    <xf numFmtId="0" fontId="44" fillId="26" borderId="0" xfId="104" applyFill="1" applyAlignment="1" applyProtection="1"/>
    <xf numFmtId="0" fontId="44" fillId="0" borderId="0" xfId="104" applyFill="1" applyProtection="1"/>
    <xf numFmtId="0" fontId="1" fillId="26" borderId="0" xfId="0" applyFont="1" applyFill="1" applyBorder="1" applyAlignment="1" applyProtection="1">
      <alignment horizontal="right" vertical="top" wrapText="1"/>
    </xf>
    <xf numFmtId="0" fontId="1" fillId="26" borderId="0" xfId="0" applyNumberFormat="1" applyFont="1" applyFill="1" applyBorder="1" applyAlignment="1" applyProtection="1">
      <alignment vertical="center"/>
    </xf>
    <xf numFmtId="0" fontId="1" fillId="26" borderId="0" xfId="0" applyFont="1" applyFill="1" applyBorder="1" applyAlignment="1" applyProtection="1">
      <alignment horizontal="right" vertical="center"/>
    </xf>
    <xf numFmtId="0" fontId="4" fillId="26" borderId="0" xfId="0" applyFont="1" applyFill="1" applyBorder="1" applyAlignment="1" applyProtection="1">
      <alignment vertical="center" wrapText="1"/>
    </xf>
    <xf numFmtId="0" fontId="1" fillId="26" borderId="0" xfId="0" applyNumberFormat="1" applyFont="1" applyFill="1" applyBorder="1" applyAlignment="1" applyProtection="1">
      <alignment horizontal="center" vertical="top"/>
    </xf>
    <xf numFmtId="0" fontId="1" fillId="28" borderId="16" xfId="0" applyNumberFormat="1" applyFont="1" applyFill="1" applyBorder="1" applyAlignment="1" applyProtection="1">
      <alignment horizontal="center" vertical="top"/>
    </xf>
    <xf numFmtId="0" fontId="31" fillId="26" borderId="0" xfId="0" applyNumberFormat="1" applyFont="1" applyFill="1" applyBorder="1" applyAlignment="1" applyProtection="1">
      <alignment horizontal="left" vertical="top"/>
    </xf>
    <xf numFmtId="0" fontId="55" fillId="26" borderId="0" xfId="0" applyFont="1" applyFill="1" applyBorder="1" applyAlignment="1" applyProtection="1">
      <alignment vertical="top"/>
    </xf>
    <xf numFmtId="0" fontId="1" fillId="26" borderId="0" xfId="0" applyNumberFormat="1" applyFont="1" applyFill="1" applyBorder="1" applyAlignment="1" applyProtection="1">
      <alignment horizontal="left" vertical="center" shrinkToFit="1"/>
    </xf>
    <xf numFmtId="0" fontId="33" fillId="26" borderId="0" xfId="0" applyFont="1" applyFill="1" applyAlignment="1" applyProtection="1">
      <alignment horizontal="left" vertical="top" wrapText="1"/>
    </xf>
    <xf numFmtId="0" fontId="4" fillId="26" borderId="0" xfId="0" applyFont="1" applyFill="1" applyAlignment="1" applyProtection="1">
      <alignment horizontal="left" vertical="center"/>
    </xf>
    <xf numFmtId="0" fontId="28" fillId="26" borderId="0" xfId="0" applyFont="1" applyFill="1" applyAlignment="1" applyProtection="1">
      <alignment vertical="center"/>
    </xf>
    <xf numFmtId="0" fontId="57" fillId="26" borderId="0" xfId="0" applyFont="1" applyFill="1" applyProtection="1"/>
    <xf numFmtId="0" fontId="1" fillId="26" borderId="0" xfId="0" applyFont="1" applyFill="1" applyAlignment="1" applyProtection="1">
      <alignment horizontal="right"/>
    </xf>
    <xf numFmtId="0" fontId="4" fillId="26" borderId="0" xfId="0" applyFont="1" applyFill="1" applyAlignment="1" applyProtection="1">
      <alignment horizontal="left"/>
    </xf>
    <xf numFmtId="0" fontId="59" fillId="26" borderId="0" xfId="0" applyFont="1" applyFill="1" applyBorder="1" applyAlignment="1" applyProtection="1">
      <alignment horizontal="left" vertical="top"/>
    </xf>
    <xf numFmtId="0" fontId="1" fillId="26" borderId="0" xfId="0" applyFont="1" applyFill="1" applyAlignment="1" applyProtection="1">
      <alignment horizontal="left" vertical="top"/>
    </xf>
    <xf numFmtId="0" fontId="60" fillId="26" borderId="0" xfId="0" applyFont="1" applyFill="1" applyAlignment="1" applyProtection="1">
      <alignment horizontal="left" vertical="top"/>
    </xf>
    <xf numFmtId="0" fontId="28" fillId="26" borderId="0" xfId="0" applyFont="1" applyFill="1" applyProtection="1"/>
    <xf numFmtId="0" fontId="1" fillId="32" borderId="0" xfId="0" applyFont="1" applyFill="1" applyProtection="1"/>
    <xf numFmtId="0" fontId="25" fillId="26" borderId="0" xfId="0" applyNumberFormat="1" applyFont="1" applyFill="1" applyBorder="1" applyAlignment="1" applyProtection="1">
      <alignment horizontal="center" vertical="top" wrapText="1"/>
    </xf>
    <xf numFmtId="0" fontId="1" fillId="26" borderId="0" xfId="0" applyFont="1" applyFill="1" applyAlignment="1" applyProtection="1">
      <alignment horizontal="center" vertical="top"/>
    </xf>
    <xf numFmtId="0" fontId="4" fillId="26" borderId="29" xfId="0" applyNumberFormat="1" applyFont="1" applyFill="1" applyBorder="1" applyAlignment="1" applyProtection="1">
      <alignment horizontal="right" indent="1"/>
    </xf>
    <xf numFmtId="0" fontId="1" fillId="32" borderId="0" xfId="0" applyNumberFormat="1" applyFont="1" applyFill="1" applyBorder="1" applyAlignment="1" applyProtection="1">
      <alignment horizontal="center" vertical="top"/>
    </xf>
    <xf numFmtId="0" fontId="1" fillId="32" borderId="0" xfId="0" applyNumberFormat="1" applyFont="1" applyFill="1" applyBorder="1" applyAlignment="1" applyProtection="1">
      <alignment horizontal="left" vertical="top"/>
    </xf>
    <xf numFmtId="164" fontId="1" fillId="26" borderId="23" xfId="0" applyNumberFormat="1" applyFont="1" applyFill="1" applyBorder="1" applyAlignment="1" applyProtection="1">
      <alignment horizontal="right" vertical="top" indent="1"/>
    </xf>
    <xf numFmtId="164" fontId="1" fillId="26" borderId="21" xfId="0" applyNumberFormat="1" applyFont="1" applyFill="1" applyBorder="1" applyAlignment="1" applyProtection="1">
      <alignment horizontal="right" vertical="top" indent="1"/>
    </xf>
    <xf numFmtId="164" fontId="1" fillId="26" borderId="26" xfId="0" applyNumberFormat="1" applyFont="1" applyFill="1" applyBorder="1" applyAlignment="1" applyProtection="1">
      <alignment horizontal="right" vertical="top" indent="1"/>
    </xf>
    <xf numFmtId="0" fontId="1" fillId="26" borderId="37" xfId="0" applyNumberFormat="1" applyFont="1" applyFill="1" applyBorder="1" applyAlignment="1" applyProtection="1">
      <alignment vertical="top"/>
    </xf>
    <xf numFmtId="0" fontId="4" fillId="26" borderId="28" xfId="0" applyNumberFormat="1" applyFont="1" applyFill="1" applyBorder="1" applyAlignment="1" applyProtection="1">
      <alignment horizontal="right"/>
    </xf>
    <xf numFmtId="164" fontId="1" fillId="26" borderId="20" xfId="0" applyNumberFormat="1" applyFont="1" applyFill="1" applyBorder="1" applyAlignment="1" applyProtection="1">
      <alignment horizontal="right" vertical="top" indent="1"/>
    </xf>
    <xf numFmtId="0" fontId="26" fillId="26" borderId="0" xfId="0" quotePrefix="1" applyNumberFormat="1" applyFont="1" applyFill="1" applyBorder="1" applyAlignment="1" applyProtection="1">
      <alignment horizontal="right" vertical="top" wrapText="1"/>
    </xf>
    <xf numFmtId="0" fontId="31" fillId="26" borderId="0" xfId="0" applyNumberFormat="1" applyFont="1" applyFill="1" applyBorder="1" applyAlignment="1" applyProtection="1">
      <alignment vertical="top"/>
    </xf>
    <xf numFmtId="0" fontId="26" fillId="36" borderId="0" xfId="1" quotePrefix="1" applyFont="1" applyFill="1" applyAlignment="1" applyProtection="1">
      <alignment horizontal="right" vertical="top"/>
    </xf>
    <xf numFmtId="0" fontId="1" fillId="0" borderId="16" xfId="0" applyNumberFormat="1" applyFont="1" applyFill="1" applyBorder="1" applyAlignment="1" applyProtection="1">
      <alignment vertical="top"/>
    </xf>
    <xf numFmtId="0" fontId="1" fillId="0" borderId="16" xfId="0" applyNumberFormat="1" applyFont="1" applyFill="1" applyBorder="1" applyAlignment="1" applyProtection="1">
      <alignment horizontal="left" vertical="top"/>
    </xf>
    <xf numFmtId="164" fontId="1" fillId="0" borderId="16" xfId="0" applyNumberFormat="1" applyFont="1" applyFill="1" applyBorder="1" applyAlignment="1" applyProtection="1">
      <alignment vertical="top"/>
    </xf>
    <xf numFmtId="0" fontId="1" fillId="38" borderId="16" xfId="0" applyNumberFormat="1" applyFont="1" applyFill="1" applyBorder="1" applyAlignment="1" applyProtection="1">
      <alignment vertical="top"/>
    </xf>
    <xf numFmtId="0" fontId="1" fillId="29" borderId="16" xfId="0" applyNumberFormat="1" applyFont="1" applyFill="1" applyBorder="1" applyAlignment="1" applyProtection="1">
      <alignment vertical="top"/>
    </xf>
    <xf numFmtId="0" fontId="1" fillId="0" borderId="16" xfId="0" applyNumberFormat="1" applyFont="1" applyFill="1" applyBorder="1" applyAlignment="1" applyProtection="1">
      <alignment horizontal="center" vertical="top"/>
    </xf>
    <xf numFmtId="0" fontId="1" fillId="38" borderId="16" xfId="0" applyNumberFormat="1" applyFont="1" applyFill="1" applyBorder="1" applyAlignment="1" applyProtection="1">
      <alignment horizontal="center" vertical="top"/>
    </xf>
    <xf numFmtId="0" fontId="31" fillId="0" borderId="16" xfId="0" applyNumberFormat="1" applyFont="1" applyFill="1" applyBorder="1" applyAlignment="1" applyProtection="1">
      <alignment horizontal="center" vertical="top"/>
    </xf>
    <xf numFmtId="0" fontId="1" fillId="26" borderId="0" xfId="1" applyFont="1" applyFill="1" applyProtection="1"/>
    <xf numFmtId="0" fontId="1" fillId="28" borderId="0" xfId="1" applyFont="1" applyFill="1" applyProtection="1"/>
    <xf numFmtId="0" fontId="1" fillId="34" borderId="0" xfId="1" applyFont="1" applyFill="1" applyProtection="1"/>
    <xf numFmtId="0" fontId="22" fillId="28" borderId="0" xfId="0" applyFont="1" applyFill="1" applyProtection="1"/>
    <xf numFmtId="0" fontId="22" fillId="26" borderId="0" xfId="0" applyFont="1" applyFill="1" applyAlignment="1" applyProtection="1">
      <alignment horizontal="left"/>
    </xf>
    <xf numFmtId="0" fontId="22" fillId="26" borderId="0" xfId="0" applyFont="1" applyFill="1" applyProtection="1"/>
    <xf numFmtId="0" fontId="22" fillId="32" borderId="0" xfId="0" applyFont="1" applyFill="1" applyProtection="1"/>
    <xf numFmtId="0" fontId="54" fillId="28" borderId="0" xfId="0" applyFont="1" applyFill="1" applyAlignment="1" applyProtection="1">
      <alignment vertical="center"/>
    </xf>
    <xf numFmtId="0" fontId="54" fillId="26" borderId="0" xfId="0" applyFont="1" applyFill="1" applyAlignment="1" applyProtection="1">
      <alignment horizontal="left" vertical="center"/>
    </xf>
    <xf numFmtId="0" fontId="22" fillId="26" borderId="0" xfId="0" applyFont="1" applyFill="1" applyAlignment="1" applyProtection="1">
      <alignment horizontal="right" vertical="center" wrapText="1"/>
    </xf>
    <xf numFmtId="0" fontId="22" fillId="26" borderId="0" xfId="0" applyFont="1" applyFill="1" applyAlignment="1" applyProtection="1">
      <alignment vertical="center"/>
    </xf>
    <xf numFmtId="0" fontId="22" fillId="28" borderId="0" xfId="0" applyFont="1" applyFill="1" applyBorder="1" applyProtection="1"/>
    <xf numFmtId="0" fontId="22" fillId="26" borderId="0" xfId="0" applyFont="1" applyFill="1" applyBorder="1" applyAlignment="1" applyProtection="1">
      <alignment horizontal="left"/>
    </xf>
    <xf numFmtId="0" fontId="22" fillId="26" borderId="0" xfId="0" applyFont="1" applyFill="1" applyBorder="1" applyAlignment="1" applyProtection="1">
      <alignment horizontal="right"/>
    </xf>
    <xf numFmtId="0" fontId="22" fillId="26" borderId="0" xfId="0" applyFont="1" applyFill="1" applyBorder="1" applyAlignment="1" applyProtection="1">
      <alignment horizontal="left" vertical="top"/>
    </xf>
    <xf numFmtId="0" fontId="22" fillId="26" borderId="0" xfId="0" applyFont="1" applyFill="1" applyBorder="1" applyProtection="1"/>
    <xf numFmtId="0" fontId="1" fillId="26" borderId="0" xfId="1" applyFont="1" applyFill="1" applyAlignment="1" applyProtection="1"/>
    <xf numFmtId="0" fontId="22" fillId="26" borderId="0" xfId="0" applyFont="1" applyFill="1" applyAlignment="1" applyProtection="1">
      <alignment horizontal="center"/>
    </xf>
    <xf numFmtId="0" fontId="1" fillId="28" borderId="0" xfId="105" applyNumberFormat="1" applyFont="1" applyFill="1" applyBorder="1" applyAlignment="1" applyProtection="1">
      <alignment vertical="top"/>
    </xf>
    <xf numFmtId="0" fontId="1" fillId="26" borderId="0" xfId="105" applyFont="1" applyFill="1" applyAlignment="1" applyProtection="1"/>
    <xf numFmtId="0" fontId="1" fillId="28" borderId="0" xfId="105" applyFont="1" applyFill="1" applyAlignment="1" applyProtection="1"/>
    <xf numFmtId="0" fontId="1" fillId="0" borderId="0" xfId="105" applyNumberFormat="1" applyFont="1" applyFill="1" applyBorder="1" applyAlignment="1" applyProtection="1">
      <alignment vertical="top"/>
    </xf>
    <xf numFmtId="0" fontId="63" fillId="26" borderId="0" xfId="105" applyFill="1" applyAlignment="1" applyProtection="1"/>
    <xf numFmtId="0" fontId="31" fillId="26" borderId="0" xfId="105" applyFont="1" applyFill="1" applyBorder="1" applyAlignment="1" applyProtection="1"/>
    <xf numFmtId="0" fontId="63" fillId="26" borderId="0" xfId="105" applyFill="1" applyBorder="1" applyAlignment="1" applyProtection="1"/>
    <xf numFmtId="0" fontId="63" fillId="26" borderId="0" xfId="105" applyFill="1" applyBorder="1" applyAlignment="1" applyProtection="1">
      <alignment horizontal="center"/>
    </xf>
    <xf numFmtId="0" fontId="23" fillId="26" borderId="0" xfId="105" applyFont="1" applyFill="1" applyAlignment="1" applyProtection="1">
      <alignment vertical="top"/>
    </xf>
    <xf numFmtId="0" fontId="1" fillId="28" borderId="73" xfId="105" applyFont="1" applyFill="1" applyBorder="1" applyAlignment="1" applyProtection="1">
      <alignment horizontal="center" vertical="top"/>
    </xf>
    <xf numFmtId="0" fontId="1" fillId="28" borderId="31" xfId="105" applyFont="1" applyFill="1" applyBorder="1" applyAlignment="1" applyProtection="1">
      <alignment horizontal="center"/>
    </xf>
    <xf numFmtId="0" fontId="24" fillId="25" borderId="0" xfId="105" applyFont="1" applyFill="1" applyBorder="1" applyAlignment="1" applyProtection="1">
      <alignment horizontal="left"/>
    </xf>
    <xf numFmtId="0" fontId="27" fillId="26" borderId="0" xfId="105" applyFont="1" applyFill="1" applyAlignment="1" applyProtection="1">
      <alignment horizontal="center"/>
    </xf>
    <xf numFmtId="0" fontId="1" fillId="26" borderId="0" xfId="105" applyFont="1" applyFill="1" applyAlignment="1" applyProtection="1">
      <alignment vertical="top"/>
    </xf>
    <xf numFmtId="0" fontId="4" fillId="26" borderId="0" xfId="105" applyFont="1" applyFill="1" applyAlignment="1" applyProtection="1">
      <alignment horizontal="center" vertical="top"/>
    </xf>
    <xf numFmtId="0" fontId="1" fillId="28" borderId="0" xfId="105" applyFont="1" applyFill="1" applyAlignment="1" applyProtection="1">
      <alignment horizontal="right"/>
    </xf>
    <xf numFmtId="0" fontId="4" fillId="28" borderId="16" xfId="105" applyNumberFormat="1" applyFont="1" applyFill="1" applyBorder="1" applyAlignment="1" applyProtection="1">
      <alignment horizontal="center" vertical="top"/>
    </xf>
    <xf numFmtId="0" fontId="1" fillId="28" borderId="16" xfId="105" applyNumberFormat="1" applyFont="1" applyFill="1" applyBorder="1" applyAlignment="1" applyProtection="1">
      <alignment vertical="top"/>
    </xf>
    <xf numFmtId="0" fontId="26" fillId="26" borderId="0" xfId="105" applyFont="1" applyFill="1" applyAlignment="1" applyProtection="1">
      <alignment horizontal="right" vertical="top" indent="1"/>
    </xf>
    <xf numFmtId="0" fontId="1" fillId="26" borderId="0" xfId="105" applyNumberFormat="1" applyFont="1" applyFill="1" applyBorder="1" applyAlignment="1" applyProtection="1">
      <alignment vertical="top"/>
    </xf>
    <xf numFmtId="0" fontId="1" fillId="26" borderId="2" xfId="105" applyNumberFormat="1" applyFont="1" applyFill="1" applyBorder="1" applyAlignment="1" applyProtection="1">
      <alignment horizontal="center" vertical="top"/>
    </xf>
    <xf numFmtId="2" fontId="1" fillId="26" borderId="2" xfId="105" applyNumberFormat="1" applyFont="1" applyFill="1" applyBorder="1" applyAlignment="1" applyProtection="1">
      <alignment horizontal="right" vertical="top" indent="1"/>
    </xf>
    <xf numFmtId="0" fontId="60" fillId="26" borderId="0" xfId="105" applyNumberFormat="1" applyFont="1" applyFill="1" applyBorder="1" applyAlignment="1" applyProtection="1">
      <alignment vertical="top"/>
    </xf>
    <xf numFmtId="0" fontId="4" fillId="28" borderId="0" xfId="105" applyNumberFormat="1" applyFont="1" applyFill="1" applyBorder="1" applyAlignment="1" applyProtection="1">
      <alignment vertical="top"/>
    </xf>
    <xf numFmtId="0" fontId="0" fillId="26" borderId="0" xfId="0" applyFill="1" applyAlignment="1" applyProtection="1"/>
    <xf numFmtId="0" fontId="1" fillId="28" borderId="0" xfId="0" applyFont="1" applyFill="1" applyAlignment="1" applyProtection="1">
      <alignment horizontal="right"/>
    </xf>
    <xf numFmtId="0" fontId="1" fillId="28" borderId="16" xfId="0" applyNumberFormat="1" applyFont="1" applyFill="1" applyBorder="1" applyAlignment="1" applyProtection="1">
      <alignment vertical="top"/>
    </xf>
    <xf numFmtId="0" fontId="1" fillId="28" borderId="0" xfId="105" applyNumberFormat="1" applyFont="1" applyFill="1" applyBorder="1" applyAlignment="1" applyProtection="1">
      <alignment vertical="center"/>
    </xf>
    <xf numFmtId="0" fontId="1" fillId="26" borderId="0" xfId="105" applyNumberFormat="1" applyFont="1" applyFill="1" applyBorder="1" applyAlignment="1" applyProtection="1">
      <alignment vertical="center"/>
    </xf>
    <xf numFmtId="0" fontId="4" fillId="26" borderId="13" xfId="105" applyNumberFormat="1" applyFont="1" applyFill="1" applyBorder="1" applyAlignment="1" applyProtection="1">
      <alignment vertical="center"/>
    </xf>
    <xf numFmtId="0" fontId="4" fillId="26" borderId="13" xfId="105" applyNumberFormat="1" applyFont="1" applyFill="1" applyBorder="1" applyAlignment="1" applyProtection="1">
      <alignment horizontal="right" vertical="center"/>
    </xf>
    <xf numFmtId="0" fontId="1" fillId="36" borderId="0" xfId="105" applyNumberFormat="1" applyFont="1" applyFill="1" applyBorder="1" applyAlignment="1" applyProtection="1">
      <alignment vertical="top"/>
    </xf>
    <xf numFmtId="0" fontId="1" fillId="36" borderId="0" xfId="105" applyNumberFormat="1" applyFont="1" applyFill="1" applyBorder="1" applyAlignment="1" applyProtection="1">
      <alignment vertical="center"/>
    </xf>
    <xf numFmtId="165" fontId="1" fillId="26" borderId="16" xfId="105" applyNumberFormat="1" applyFont="1" applyFill="1" applyBorder="1" applyAlignment="1" applyProtection="1">
      <alignment horizontal="center" vertical="top"/>
    </xf>
    <xf numFmtId="0" fontId="4" fillId="26" borderId="0" xfId="105" applyFont="1" applyFill="1" applyAlignment="1" applyProtection="1">
      <alignment horizontal="center" vertical="center"/>
    </xf>
    <xf numFmtId="0" fontId="4" fillId="26" borderId="0" xfId="105" applyFont="1" applyFill="1" applyBorder="1" applyAlignment="1" applyProtection="1">
      <alignment horizontal="left" vertical="center"/>
    </xf>
    <xf numFmtId="0" fontId="1" fillId="0" borderId="0" xfId="105" applyNumberFormat="1" applyFont="1" applyFill="1" applyBorder="1" applyAlignment="1" applyProtection="1">
      <alignment vertical="center"/>
    </xf>
    <xf numFmtId="0" fontId="4" fillId="26" borderId="36" xfId="105" applyNumberFormat="1" applyFont="1" applyFill="1" applyBorder="1" applyAlignment="1" applyProtection="1">
      <alignment horizontal="center" vertical="center"/>
    </xf>
    <xf numFmtId="0" fontId="1" fillId="46" borderId="41" xfId="0" applyNumberFormat="1" applyFont="1" applyFill="1" applyBorder="1" applyAlignment="1" applyProtection="1">
      <alignment vertical="top"/>
    </xf>
    <xf numFmtId="0" fontId="1" fillId="46" borderId="42" xfId="0" applyNumberFormat="1" applyFont="1" applyFill="1" applyBorder="1" applyAlignment="1" applyProtection="1">
      <alignment vertical="top"/>
    </xf>
    <xf numFmtId="0" fontId="1" fillId="46" borderId="43" xfId="0" applyNumberFormat="1" applyFont="1" applyFill="1" applyBorder="1" applyAlignment="1" applyProtection="1">
      <alignment vertical="top"/>
    </xf>
    <xf numFmtId="0" fontId="1" fillId="46" borderId="47" xfId="0" applyNumberFormat="1" applyFont="1" applyFill="1" applyBorder="1" applyAlignment="1" applyProtection="1">
      <alignment vertical="top"/>
    </xf>
    <xf numFmtId="0" fontId="31" fillId="46" borderId="0" xfId="0" applyNumberFormat="1" applyFont="1" applyFill="1" applyBorder="1" applyAlignment="1" applyProtection="1">
      <alignment horizontal="right" vertical="top"/>
    </xf>
    <xf numFmtId="0" fontId="26" fillId="46" borderId="0" xfId="0" applyNumberFormat="1" applyFont="1" applyFill="1" applyBorder="1" applyAlignment="1" applyProtection="1">
      <alignment vertical="top" wrapText="1"/>
    </xf>
    <xf numFmtId="0" fontId="26" fillId="46" borderId="48" xfId="0" applyNumberFormat="1" applyFont="1" applyFill="1" applyBorder="1" applyAlignment="1" applyProtection="1">
      <alignment vertical="top" wrapText="1"/>
    </xf>
    <xf numFmtId="0" fontId="1" fillId="46" borderId="52" xfId="0" applyNumberFormat="1" applyFont="1" applyFill="1" applyBorder="1" applyAlignment="1" applyProtection="1">
      <alignment vertical="top"/>
    </xf>
    <xf numFmtId="0" fontId="61" fillId="46" borderId="53" xfId="0" applyNumberFormat="1" applyFont="1" applyFill="1" applyBorder="1" applyAlignment="1" applyProtection="1">
      <alignment vertical="top" wrapText="1"/>
    </xf>
    <xf numFmtId="0" fontId="61" fillId="46" borderId="54" xfId="0" applyNumberFormat="1" applyFont="1" applyFill="1" applyBorder="1" applyAlignment="1" applyProtection="1">
      <alignment vertical="top" wrapText="1"/>
    </xf>
    <xf numFmtId="0" fontId="1" fillId="36" borderId="0" xfId="0" applyFont="1" applyFill="1" applyAlignment="1" applyProtection="1"/>
    <xf numFmtId="0" fontId="1" fillId="36" borderId="0" xfId="0" applyFont="1" applyFill="1" applyAlignment="1" applyProtection="1">
      <alignment horizontal="center"/>
    </xf>
    <xf numFmtId="0" fontId="4" fillId="36" borderId="0" xfId="105" applyNumberFormat="1" applyFont="1" applyFill="1" applyBorder="1" applyAlignment="1" applyProtection="1">
      <alignment vertical="top"/>
    </xf>
    <xf numFmtId="0" fontId="55" fillId="26" borderId="0" xfId="0" applyFont="1" applyFill="1" applyBorder="1" applyAlignment="1" applyProtection="1">
      <alignment horizontal="left" vertical="top" wrapText="1"/>
    </xf>
    <xf numFmtId="0" fontId="22" fillId="26" borderId="0" xfId="0" applyFont="1" applyFill="1" applyBorder="1" applyAlignment="1" applyProtection="1"/>
    <xf numFmtId="0" fontId="1" fillId="30" borderId="24" xfId="1" applyNumberFormat="1" applyFont="1" applyFill="1" applyBorder="1" applyAlignment="1" applyProtection="1">
      <alignment vertical="top"/>
      <protection locked="0"/>
    </xf>
    <xf numFmtId="0" fontId="1" fillId="30" borderId="30" xfId="1" applyNumberFormat="1" applyFont="1" applyFill="1" applyBorder="1" applyAlignment="1" applyProtection="1">
      <alignment vertical="top"/>
      <protection locked="0"/>
    </xf>
    <xf numFmtId="0" fontId="1" fillId="26" borderId="38" xfId="0" applyNumberFormat="1" applyFont="1" applyFill="1" applyBorder="1" applyAlignment="1" applyProtection="1">
      <alignment vertical="top"/>
    </xf>
    <xf numFmtId="0" fontId="1" fillId="26" borderId="29" xfId="0" applyNumberFormat="1" applyFont="1" applyFill="1" applyBorder="1" applyAlignment="1" applyProtection="1">
      <alignment vertical="top"/>
    </xf>
    <xf numFmtId="0" fontId="26" fillId="36" borderId="0" xfId="0" quotePrefix="1" applyFont="1" applyFill="1" applyBorder="1" applyAlignment="1" applyProtection="1">
      <alignment horizontal="right" vertical="top" wrapText="1"/>
    </xf>
    <xf numFmtId="0" fontId="0" fillId="26" borderId="38" xfId="0" applyFill="1" applyBorder="1" applyAlignment="1" applyProtection="1"/>
    <xf numFmtId="0" fontId="4" fillId="26" borderId="0" xfId="0" applyFont="1" applyFill="1" applyBorder="1" applyAlignment="1" applyProtection="1">
      <alignment horizontal="center" vertical="top"/>
    </xf>
    <xf numFmtId="0" fontId="1" fillId="26" borderId="0" xfId="0" applyFont="1" applyFill="1" applyBorder="1" applyAlignment="1" applyProtection="1">
      <alignment vertical="top"/>
    </xf>
    <xf numFmtId="0" fontId="22" fillId="26" borderId="38" xfId="0" applyFont="1" applyFill="1" applyBorder="1" applyAlignment="1" applyProtection="1"/>
    <xf numFmtId="0" fontId="1" fillId="26" borderId="88" xfId="0" applyNumberFormat="1" applyFont="1" applyFill="1" applyBorder="1" applyAlignment="1" applyProtection="1">
      <alignment vertical="top"/>
    </xf>
    <xf numFmtId="0" fontId="1" fillId="26" borderId="89" xfId="0" applyFont="1" applyFill="1" applyBorder="1" applyAlignment="1" applyProtection="1">
      <alignment horizontal="right" vertical="top"/>
    </xf>
    <xf numFmtId="0" fontId="26" fillId="26" borderId="89" xfId="0" applyFont="1" applyFill="1" applyBorder="1" applyAlignment="1" applyProtection="1">
      <alignment vertical="top" wrapText="1"/>
    </xf>
    <xf numFmtId="0" fontId="26" fillId="26" borderId="90" xfId="0" applyFont="1" applyFill="1" applyBorder="1" applyAlignment="1" applyProtection="1">
      <alignment vertical="top" wrapText="1"/>
    </xf>
    <xf numFmtId="0" fontId="1" fillId="26" borderId="91" xfId="0" applyNumberFormat="1" applyFont="1" applyFill="1" applyBorder="1" applyAlignment="1" applyProtection="1">
      <alignment vertical="top"/>
    </xf>
    <xf numFmtId="0" fontId="1" fillId="26" borderId="92" xfId="0" applyNumberFormat="1" applyFont="1" applyFill="1" applyBorder="1" applyAlignment="1" applyProtection="1">
      <alignment vertical="top"/>
    </xf>
    <xf numFmtId="0" fontId="1" fillId="26" borderId="93" xfId="0" applyNumberFormat="1" applyFont="1" applyFill="1" applyBorder="1" applyAlignment="1" applyProtection="1">
      <alignment vertical="top"/>
    </xf>
    <xf numFmtId="0" fontId="1" fillId="26" borderId="92" xfId="0" applyNumberFormat="1" applyFont="1" applyFill="1" applyBorder="1" applyAlignment="1" applyProtection="1">
      <alignment horizontal="right" vertical="top"/>
    </xf>
    <xf numFmtId="0" fontId="1" fillId="36" borderId="52" xfId="0" applyNumberFormat="1" applyFont="1" applyFill="1" applyBorder="1" applyAlignment="1" applyProtection="1">
      <alignment vertical="top"/>
    </xf>
    <xf numFmtId="0" fontId="1" fillId="36" borderId="86" xfId="0" applyNumberFormat="1" applyFont="1" applyFill="1" applyBorder="1" applyAlignment="1" applyProtection="1">
      <alignment vertical="top"/>
    </xf>
    <xf numFmtId="0" fontId="1" fillId="28" borderId="0" xfId="0" applyNumberFormat="1" applyFont="1" applyFill="1" applyBorder="1" applyAlignment="1" applyProtection="1">
      <alignment vertical="center"/>
    </xf>
    <xf numFmtId="0" fontId="27" fillId="36" borderId="84" xfId="0" applyFont="1" applyFill="1" applyBorder="1" applyAlignment="1" applyProtection="1">
      <alignment horizontal="right" vertical="center"/>
    </xf>
    <xf numFmtId="0" fontId="1" fillId="32" borderId="0" xfId="0" applyNumberFormat="1" applyFont="1" applyFill="1" applyBorder="1" applyAlignment="1" applyProtection="1">
      <alignment vertical="center"/>
    </xf>
    <xf numFmtId="0" fontId="1" fillId="36" borderId="0" xfId="0" applyNumberFormat="1" applyFont="1" applyFill="1" applyBorder="1" applyAlignment="1" applyProtection="1">
      <alignment vertical="center"/>
    </xf>
    <xf numFmtId="0" fontId="24" fillId="25" borderId="0" xfId="0" applyFont="1" applyFill="1" applyAlignment="1" applyProtection="1">
      <alignment vertical="top" wrapText="1"/>
    </xf>
    <xf numFmtId="0" fontId="1" fillId="2" borderId="16" xfId="0" applyNumberFormat="1" applyFont="1" applyFill="1" applyBorder="1" applyAlignment="1" applyProtection="1">
      <alignment horizontal="center" vertical="top"/>
      <protection locked="0"/>
    </xf>
    <xf numFmtId="0" fontId="22" fillId="36" borderId="0" xfId="0" applyFont="1" applyFill="1" applyProtection="1"/>
    <xf numFmtId="0" fontId="40" fillId="32" borderId="0" xfId="0" applyFont="1" applyFill="1" applyProtection="1"/>
    <xf numFmtId="0" fontId="1" fillId="32" borderId="0" xfId="1" applyFont="1" applyFill="1" applyProtection="1"/>
    <xf numFmtId="0" fontId="1" fillId="32" borderId="16" xfId="1" applyFont="1" applyFill="1" applyBorder="1" applyProtection="1"/>
    <xf numFmtId="15" fontId="22" fillId="32" borderId="0" xfId="0" applyNumberFormat="1" applyFont="1" applyFill="1" applyProtection="1"/>
    <xf numFmtId="15" fontId="22" fillId="36" borderId="0" xfId="0" applyNumberFormat="1" applyFont="1" applyFill="1" applyProtection="1"/>
    <xf numFmtId="0" fontId="41" fillId="46" borderId="0" xfId="0" applyFont="1" applyFill="1" applyBorder="1" applyProtection="1"/>
    <xf numFmtId="0" fontId="40" fillId="32" borderId="0" xfId="0" applyFont="1" applyFill="1" applyBorder="1" applyProtection="1"/>
    <xf numFmtId="0" fontId="40" fillId="37" borderId="33" xfId="0" applyFont="1" applyFill="1" applyBorder="1" applyProtection="1"/>
    <xf numFmtId="0" fontId="40" fillId="32" borderId="34" xfId="0" applyFont="1" applyFill="1" applyBorder="1" applyProtection="1"/>
    <xf numFmtId="0" fontId="40" fillId="32" borderId="59" xfId="0" applyFont="1" applyFill="1" applyBorder="1" applyProtection="1"/>
    <xf numFmtId="15" fontId="40" fillId="32" borderId="0" xfId="0" applyNumberFormat="1" applyFont="1" applyFill="1" applyBorder="1" applyProtection="1"/>
    <xf numFmtId="15" fontId="40" fillId="32" borderId="0" xfId="0" applyNumberFormat="1" applyFont="1" applyFill="1" applyProtection="1"/>
    <xf numFmtId="15" fontId="40" fillId="32" borderId="34" xfId="0" applyNumberFormat="1" applyFont="1" applyFill="1" applyBorder="1" applyProtection="1"/>
    <xf numFmtId="0" fontId="40" fillId="0" borderId="0" xfId="0" applyFont="1" applyAlignment="1" applyProtection="1">
      <alignment horizontal="left"/>
    </xf>
    <xf numFmtId="15" fontId="40" fillId="32" borderId="1" xfId="0" applyNumberFormat="1" applyFont="1" applyFill="1" applyBorder="1" applyProtection="1"/>
    <xf numFmtId="0" fontId="40" fillId="37" borderId="34" xfId="0" applyFont="1" applyFill="1" applyBorder="1" applyProtection="1"/>
    <xf numFmtId="15" fontId="40" fillId="32" borderId="35" xfId="0" applyNumberFormat="1" applyFont="1" applyFill="1" applyBorder="1" applyProtection="1"/>
    <xf numFmtId="0" fontId="1" fillId="2" borderId="16" xfId="0" applyNumberFormat="1" applyFont="1" applyFill="1" applyBorder="1" applyAlignment="1" applyProtection="1">
      <alignment vertical="top" wrapText="1"/>
      <protection locked="0"/>
    </xf>
    <xf numFmtId="0" fontId="1" fillId="2" borderId="16" xfId="0" applyNumberFormat="1" applyFont="1" applyFill="1" applyBorder="1" applyAlignment="1" applyProtection="1">
      <alignment vertical="top"/>
      <protection locked="0"/>
    </xf>
    <xf numFmtId="0" fontId="40" fillId="32" borderId="0" xfId="0" applyFont="1" applyFill="1" applyAlignment="1" applyProtection="1">
      <alignment vertical="center"/>
    </xf>
    <xf numFmtId="0" fontId="22" fillId="32" borderId="0" xfId="0" applyFont="1" applyFill="1" applyAlignment="1" applyProtection="1">
      <alignment vertical="center"/>
    </xf>
    <xf numFmtId="0" fontId="22" fillId="36" borderId="0" xfId="0" applyFont="1" applyFill="1" applyAlignment="1" applyProtection="1">
      <alignment vertical="center"/>
    </xf>
    <xf numFmtId="0" fontId="22" fillId="0" borderId="0" xfId="0" applyFont="1" applyBorder="1" applyProtection="1"/>
    <xf numFmtId="0" fontId="40" fillId="32" borderId="74" xfId="0" applyFont="1" applyFill="1" applyBorder="1" applyProtection="1"/>
    <xf numFmtId="0" fontId="40" fillId="0" borderId="0" xfId="0" applyFont="1" applyBorder="1" applyAlignment="1" applyProtection="1">
      <alignment horizontal="left"/>
    </xf>
    <xf numFmtId="0" fontId="40" fillId="32" borderId="75" xfId="0" applyFont="1" applyFill="1" applyBorder="1" applyProtection="1"/>
    <xf numFmtId="0" fontId="40" fillId="32" borderId="35" xfId="0" applyFont="1" applyFill="1" applyBorder="1" applyAlignment="1" applyProtection="1">
      <alignment vertical="center"/>
    </xf>
    <xf numFmtId="14" fontId="40" fillId="32" borderId="0" xfId="0" applyNumberFormat="1" applyFont="1" applyFill="1" applyProtection="1"/>
    <xf numFmtId="0" fontId="40" fillId="37" borderId="35" xfId="0" applyFont="1" applyFill="1" applyBorder="1" applyProtection="1"/>
    <xf numFmtId="0" fontId="40" fillId="32" borderId="76" xfId="0" applyFont="1" applyFill="1" applyBorder="1" applyProtection="1"/>
    <xf numFmtId="0" fontId="40" fillId="32" borderId="1" xfId="0" applyFont="1" applyFill="1" applyBorder="1" applyProtection="1"/>
    <xf numFmtId="0" fontId="40" fillId="32" borderId="35" xfId="0" applyFont="1" applyFill="1" applyBorder="1" applyProtection="1"/>
    <xf numFmtId="0" fontId="0" fillId="0" borderId="0" xfId="0" applyProtection="1"/>
    <xf numFmtId="0" fontId="1" fillId="28" borderId="0" xfId="0" applyFont="1" applyFill="1" applyProtection="1"/>
    <xf numFmtId="0" fontId="40" fillId="32" borderId="16" xfId="0" applyFont="1" applyFill="1" applyBorder="1" applyProtection="1"/>
    <xf numFmtId="14" fontId="44" fillId="31" borderId="61" xfId="104" applyNumberFormat="1" applyFill="1" applyBorder="1" applyAlignment="1" applyProtection="1">
      <alignment horizontal="left"/>
    </xf>
    <xf numFmtId="0" fontId="44" fillId="29" borderId="14" xfId="104" applyFill="1" applyBorder="1" applyAlignment="1" applyProtection="1">
      <alignment horizontal="left" vertical="top"/>
    </xf>
    <xf numFmtId="14" fontId="1" fillId="2" borderId="16" xfId="0" applyNumberFormat="1" applyFont="1" applyFill="1" applyBorder="1" applyAlignment="1" applyProtection="1">
      <alignment vertical="top"/>
      <protection locked="0"/>
    </xf>
    <xf numFmtId="0" fontId="1" fillId="26" borderId="52" xfId="0" applyNumberFormat="1" applyFont="1" applyFill="1" applyBorder="1" applyAlignment="1" applyProtection="1">
      <alignment vertical="top"/>
    </xf>
    <xf numFmtId="0" fontId="1" fillId="26" borderId="86" xfId="0" applyNumberFormat="1" applyFont="1" applyFill="1" applyBorder="1" applyAlignment="1" applyProtection="1">
      <alignment vertical="top"/>
    </xf>
    <xf numFmtId="0" fontId="1" fillId="26" borderId="86" xfId="0" applyNumberFormat="1" applyFont="1" applyFill="1" applyBorder="1" applyAlignment="1" applyProtection="1">
      <alignment horizontal="center" vertical="top"/>
    </xf>
    <xf numFmtId="0" fontId="0" fillId="26" borderId="100" xfId="0" applyFill="1" applyBorder="1" applyAlignment="1" applyProtection="1"/>
    <xf numFmtId="0" fontId="1" fillId="26" borderId="101" xfId="0" applyNumberFormat="1" applyFont="1" applyFill="1" applyBorder="1" applyAlignment="1" applyProtection="1">
      <alignment vertical="top"/>
    </xf>
    <xf numFmtId="0" fontId="1" fillId="26" borderId="102" xfId="0" applyNumberFormat="1" applyFont="1" applyFill="1" applyBorder="1" applyAlignment="1" applyProtection="1">
      <alignment vertical="top"/>
    </xf>
    <xf numFmtId="0" fontId="1" fillId="26" borderId="94" xfId="0" applyNumberFormat="1" applyFont="1" applyFill="1" applyBorder="1" applyAlignment="1" applyProtection="1">
      <alignment vertical="top"/>
    </xf>
    <xf numFmtId="0" fontId="1" fillId="36" borderId="0" xfId="1" applyFont="1" applyFill="1" applyProtection="1"/>
    <xf numFmtId="0" fontId="44" fillId="36" borderId="0" xfId="104" applyFill="1" applyBorder="1" applyProtection="1"/>
    <xf numFmtId="0" fontId="44" fillId="36" borderId="0" xfId="104" applyFill="1" applyBorder="1" applyAlignment="1" applyProtection="1"/>
    <xf numFmtId="0" fontId="44" fillId="36" borderId="0" xfId="104" applyFill="1" applyBorder="1" applyAlignment="1" applyProtection="1">
      <alignment vertical="top"/>
    </xf>
    <xf numFmtId="0" fontId="24" fillId="25" borderId="0" xfId="0" applyFont="1" applyFill="1" applyBorder="1" applyAlignment="1" applyProtection="1">
      <alignment horizontal="left"/>
    </xf>
    <xf numFmtId="0" fontId="1" fillId="26" borderId="24" xfId="0" applyNumberFormat="1" applyFont="1" applyFill="1" applyBorder="1" applyAlignment="1" applyProtection="1">
      <alignment horizontal="center" vertical="top"/>
    </xf>
    <xf numFmtId="0" fontId="1" fillId="26" borderId="30" xfId="0" applyNumberFormat="1" applyFont="1" applyFill="1" applyBorder="1" applyAlignment="1" applyProtection="1">
      <alignment horizontal="center" vertical="top"/>
    </xf>
    <xf numFmtId="0" fontId="1" fillId="26" borderId="27" xfId="0" applyNumberFormat="1" applyFont="1" applyFill="1" applyBorder="1" applyAlignment="1" applyProtection="1">
      <alignment horizontal="center" vertical="top"/>
    </xf>
    <xf numFmtId="0" fontId="4" fillId="26" borderId="32" xfId="0" applyNumberFormat="1" applyFont="1" applyFill="1" applyBorder="1" applyAlignment="1" applyProtection="1">
      <alignment horizontal="center" wrapText="1"/>
    </xf>
    <xf numFmtId="0" fontId="1" fillId="29" borderId="24" xfId="0" applyNumberFormat="1" applyFont="1" applyFill="1" applyBorder="1" applyAlignment="1" applyProtection="1">
      <alignment horizontal="center" vertical="top"/>
    </xf>
    <xf numFmtId="0" fontId="1" fillId="29" borderId="30" xfId="0" applyNumberFormat="1" applyFont="1" applyFill="1" applyBorder="1" applyAlignment="1" applyProtection="1">
      <alignment horizontal="center" vertical="top"/>
    </xf>
    <xf numFmtId="0" fontId="1" fillId="29" borderId="27" xfId="0" applyNumberFormat="1" applyFont="1" applyFill="1" applyBorder="1" applyAlignment="1" applyProtection="1">
      <alignment horizontal="center" vertical="top"/>
    </xf>
    <xf numFmtId="0" fontId="1" fillId="39" borderId="1" xfId="0" applyNumberFormat="1" applyFont="1" applyFill="1" applyBorder="1" applyAlignment="1" applyProtection="1">
      <alignment horizontal="center" vertical="top"/>
    </xf>
    <xf numFmtId="0" fontId="4" fillId="47" borderId="44" xfId="0" applyFont="1" applyFill="1" applyBorder="1" applyProtection="1"/>
    <xf numFmtId="0" fontId="22" fillId="47" borderId="45" xfId="0" applyFont="1" applyFill="1" applyBorder="1" applyProtection="1"/>
    <xf numFmtId="0" fontId="22" fillId="47" borderId="0" xfId="0" applyFont="1" applyFill="1" applyBorder="1" applyAlignment="1" applyProtection="1">
      <alignment horizontal="center" vertical="center" wrapText="1"/>
    </xf>
    <xf numFmtId="0" fontId="4" fillId="47" borderId="44" xfId="105" applyFont="1" applyFill="1" applyBorder="1" applyProtection="1"/>
    <xf numFmtId="0" fontId="63" fillId="47" borderId="45" xfId="105" applyFill="1" applyBorder="1" applyProtection="1"/>
    <xf numFmtId="0" fontId="63" fillId="47" borderId="0" xfId="105" applyFill="1" applyBorder="1" applyAlignment="1" applyProtection="1">
      <alignment horizontal="center" vertical="center" wrapText="1"/>
    </xf>
    <xf numFmtId="0" fontId="63" fillId="47" borderId="0" xfId="105" applyFill="1" applyBorder="1" applyAlignment="1" applyProtection="1">
      <alignment horizontal="center" vertical="top" wrapText="1"/>
    </xf>
    <xf numFmtId="0" fontId="4" fillId="47" borderId="45" xfId="104" applyFont="1" applyFill="1" applyBorder="1" applyProtection="1"/>
    <xf numFmtId="0" fontId="44" fillId="47" borderId="45" xfId="104" applyFill="1" applyBorder="1" applyProtection="1"/>
    <xf numFmtId="0" fontId="4" fillId="26" borderId="0" xfId="0" applyNumberFormat="1" applyFont="1" applyFill="1" applyBorder="1" applyAlignment="1" applyProtection="1">
      <alignment vertical="top"/>
    </xf>
    <xf numFmtId="0" fontId="4" fillId="26" borderId="38" xfId="0" applyNumberFormat="1" applyFont="1" applyFill="1" applyBorder="1" applyAlignment="1" applyProtection="1">
      <alignment vertical="top"/>
    </xf>
    <xf numFmtId="0" fontId="4" fillId="26" borderId="0" xfId="0" applyFont="1" applyFill="1" applyBorder="1" applyAlignment="1" applyProtection="1">
      <alignment horizontal="right" vertical="top"/>
    </xf>
    <xf numFmtId="0" fontId="67" fillId="32" borderId="0" xfId="0" applyFont="1" applyFill="1" applyProtection="1"/>
    <xf numFmtId="0" fontId="42" fillId="36" borderId="0" xfId="0" applyFont="1" applyFill="1" applyProtection="1"/>
    <xf numFmtId="0" fontId="1" fillId="28" borderId="0" xfId="0" applyFont="1" applyFill="1" applyBorder="1" applyAlignment="1" applyProtection="1">
      <alignment horizontal="center"/>
    </xf>
    <xf numFmtId="0" fontId="1" fillId="28" borderId="0" xfId="0" applyNumberFormat="1" applyFont="1" applyFill="1" applyBorder="1" applyAlignment="1" applyProtection="1">
      <alignment horizontal="right" vertical="top"/>
    </xf>
    <xf numFmtId="0" fontId="1" fillId="31" borderId="16" xfId="0" applyNumberFormat="1" applyFont="1" applyFill="1" applyBorder="1" applyAlignment="1" applyProtection="1">
      <alignment vertical="top"/>
    </xf>
    <xf numFmtId="0" fontId="33" fillId="26" borderId="0" xfId="0" applyFont="1" applyFill="1" applyBorder="1" applyAlignment="1" applyProtection="1">
      <alignment horizontal="left" vertical="center" wrapText="1"/>
    </xf>
    <xf numFmtId="0" fontId="1" fillId="37" borderId="45" xfId="105" applyNumberFormat="1" applyFont="1" applyFill="1" applyBorder="1" applyAlignment="1" applyProtection="1">
      <alignment vertical="top"/>
    </xf>
    <xf numFmtId="0" fontId="1" fillId="46" borderId="91" xfId="0" applyNumberFormat="1" applyFont="1" applyFill="1" applyBorder="1" applyAlignment="1" applyProtection="1">
      <alignment vertical="top"/>
    </xf>
    <xf numFmtId="0" fontId="1" fillId="46" borderId="92" xfId="0" applyNumberFormat="1" applyFont="1" applyFill="1" applyBorder="1" applyAlignment="1" applyProtection="1">
      <alignment vertical="top"/>
    </xf>
    <xf numFmtId="0" fontId="1" fillId="46" borderId="93" xfId="0" applyNumberFormat="1" applyFont="1" applyFill="1" applyBorder="1" applyAlignment="1" applyProtection="1">
      <alignment vertical="top"/>
    </xf>
    <xf numFmtId="0" fontId="1" fillId="46" borderId="38" xfId="0" applyNumberFormat="1" applyFont="1" applyFill="1" applyBorder="1" applyAlignment="1" applyProtection="1">
      <alignment vertical="top"/>
    </xf>
    <xf numFmtId="0" fontId="1" fillId="46" borderId="0" xfId="0" applyNumberFormat="1" applyFont="1" applyFill="1" applyBorder="1" applyAlignment="1" applyProtection="1">
      <alignment vertical="top"/>
    </xf>
    <xf numFmtId="0" fontId="1" fillId="46" borderId="29" xfId="0" applyNumberFormat="1" applyFont="1" applyFill="1" applyBorder="1" applyAlignment="1" applyProtection="1">
      <alignment vertical="top"/>
    </xf>
    <xf numFmtId="0" fontId="4" fillId="46" borderId="0" xfId="0" applyFont="1" applyFill="1" applyBorder="1" applyAlignment="1" applyProtection="1">
      <alignment vertical="top"/>
    </xf>
    <xf numFmtId="0" fontId="1" fillId="46" borderId="0" xfId="0" applyNumberFormat="1" applyFont="1" applyFill="1" applyBorder="1" applyAlignment="1" applyProtection="1">
      <alignment horizontal="right" vertical="top"/>
    </xf>
    <xf numFmtId="0" fontId="26" fillId="46" borderId="0" xfId="0" quotePrefix="1" applyFont="1" applyFill="1" applyBorder="1" applyAlignment="1" applyProtection="1">
      <alignment horizontal="right" vertical="top" wrapText="1"/>
    </xf>
    <xf numFmtId="0" fontId="1" fillId="46" borderId="0" xfId="0" applyFont="1" applyFill="1" applyBorder="1" applyAlignment="1" applyProtection="1">
      <alignment horizontal="right" vertical="top" wrapText="1"/>
    </xf>
    <xf numFmtId="15" fontId="1" fillId="46" borderId="0" xfId="0" applyNumberFormat="1" applyFont="1" applyFill="1" applyBorder="1" applyAlignment="1" applyProtection="1">
      <alignment horizontal="right" vertical="top"/>
    </xf>
    <xf numFmtId="0" fontId="33" fillId="46" borderId="0" xfId="0" applyFont="1" applyFill="1" applyBorder="1" applyAlignment="1" applyProtection="1">
      <alignment horizontal="left" vertical="center" wrapText="1"/>
    </xf>
    <xf numFmtId="0" fontId="33" fillId="46" borderId="29" xfId="0" applyFont="1" applyFill="1" applyBorder="1" applyAlignment="1" applyProtection="1">
      <alignment horizontal="left" vertical="center" wrapText="1"/>
    </xf>
    <xf numFmtId="0" fontId="1" fillId="46" borderId="92" xfId="0" applyNumberFormat="1" applyFont="1" applyFill="1" applyBorder="1" applyAlignment="1" applyProtection="1">
      <alignment horizontal="right" vertical="top"/>
    </xf>
    <xf numFmtId="0" fontId="1" fillId="46" borderId="29" xfId="0" applyNumberFormat="1" applyFont="1" applyFill="1" applyBorder="1" applyAlignment="1" applyProtection="1">
      <alignment horizontal="right" vertical="top"/>
    </xf>
    <xf numFmtId="0" fontId="40" fillId="46" borderId="0" xfId="0" applyFont="1" applyFill="1" applyBorder="1" applyAlignment="1" applyProtection="1">
      <alignment horizontal="left"/>
    </xf>
    <xf numFmtId="15" fontId="1" fillId="46" borderId="0" xfId="0" applyNumberFormat="1" applyFont="1" applyFill="1" applyBorder="1" applyAlignment="1" applyProtection="1">
      <alignment vertical="top"/>
    </xf>
    <xf numFmtId="15" fontId="22" fillId="46" borderId="0" xfId="0" applyNumberFormat="1" applyFont="1" applyFill="1" applyBorder="1" applyProtection="1"/>
    <xf numFmtId="0" fontId="26" fillId="46" borderId="13" xfId="0" applyFont="1" applyFill="1" applyBorder="1" applyAlignment="1" applyProtection="1">
      <alignment vertical="top" wrapText="1"/>
    </xf>
    <xf numFmtId="0" fontId="1" fillId="46" borderId="13" xfId="0" applyFont="1" applyFill="1" applyBorder="1" applyAlignment="1" applyProtection="1">
      <alignment vertical="top" wrapText="1"/>
    </xf>
    <xf numFmtId="0" fontId="1" fillId="46" borderId="28" xfId="0" applyFont="1" applyFill="1" applyBorder="1" applyAlignment="1" applyProtection="1">
      <alignment vertical="top" wrapText="1"/>
    </xf>
    <xf numFmtId="0" fontId="22" fillId="46" borderId="0" xfId="0" applyFont="1" applyFill="1" applyBorder="1" applyProtection="1"/>
    <xf numFmtId="0" fontId="1" fillId="46" borderId="32" xfId="0" applyNumberFormat="1" applyFont="1" applyFill="1" applyBorder="1" applyAlignment="1" applyProtection="1">
      <alignment vertical="top"/>
    </xf>
    <xf numFmtId="0" fontId="1" fillId="46" borderId="13" xfId="0" applyNumberFormat="1" applyFont="1" applyFill="1" applyBorder="1" applyAlignment="1" applyProtection="1">
      <alignment vertical="top"/>
    </xf>
    <xf numFmtId="0" fontId="1" fillId="46" borderId="28" xfId="0" applyNumberFormat="1" applyFont="1" applyFill="1" applyBorder="1" applyAlignment="1" applyProtection="1">
      <alignment vertical="top"/>
    </xf>
    <xf numFmtId="0" fontId="1" fillId="0" borderId="13" xfId="1" applyFont="1" applyBorder="1" applyProtection="1"/>
    <xf numFmtId="0" fontId="1" fillId="0" borderId="0" xfId="1" applyFont="1" applyProtection="1"/>
    <xf numFmtId="0" fontId="1" fillId="0" borderId="0" xfId="1" applyFont="1" applyFill="1" applyProtection="1"/>
    <xf numFmtId="0" fontId="1" fillId="0" borderId="0" xfId="1" applyFont="1" applyBorder="1" applyProtection="1"/>
    <xf numFmtId="0" fontId="40" fillId="0" borderId="0" xfId="0" applyFont="1" applyProtection="1"/>
    <xf numFmtId="0" fontId="40" fillId="0" borderId="0" xfId="0" applyFont="1" applyFill="1" applyProtection="1"/>
    <xf numFmtId="0" fontId="40" fillId="28" borderId="0" xfId="0" applyFont="1" applyFill="1" applyProtection="1"/>
    <xf numFmtId="16" fontId="40" fillId="32" borderId="16" xfId="0" applyNumberFormat="1" applyFont="1" applyFill="1" applyBorder="1" applyProtection="1"/>
    <xf numFmtId="0" fontId="40" fillId="32" borderId="0" xfId="0" applyFont="1" applyFill="1" applyBorder="1" applyAlignment="1" applyProtection="1">
      <alignment vertical="center"/>
    </xf>
    <xf numFmtId="0" fontId="1" fillId="36" borderId="38" xfId="0" applyNumberFormat="1" applyFont="1" applyFill="1" applyBorder="1" applyAlignment="1" applyProtection="1">
      <alignment vertical="top"/>
    </xf>
    <xf numFmtId="0" fontId="4" fillId="36" borderId="0" xfId="0" applyFont="1" applyFill="1" applyBorder="1" applyAlignment="1" applyProtection="1">
      <alignment vertical="top"/>
    </xf>
    <xf numFmtId="0" fontId="1" fillId="36" borderId="0" xfId="0" applyNumberFormat="1" applyFont="1" applyFill="1" applyBorder="1" applyAlignment="1" applyProtection="1">
      <alignment horizontal="right" vertical="top"/>
    </xf>
    <xf numFmtId="0" fontId="26" fillId="36" borderId="13" xfId="0" applyFont="1" applyFill="1" applyBorder="1" applyAlignment="1" applyProtection="1">
      <alignment vertical="top" wrapText="1"/>
    </xf>
    <xf numFmtId="0" fontId="1" fillId="36" borderId="13" xfId="0" applyFont="1" applyFill="1" applyBorder="1" applyAlignment="1" applyProtection="1">
      <alignment vertical="top" wrapText="1"/>
    </xf>
    <xf numFmtId="0" fontId="1" fillId="36" borderId="28" xfId="0" applyFont="1" applyFill="1" applyBorder="1" applyAlignment="1" applyProtection="1">
      <alignment vertical="top" wrapText="1"/>
    </xf>
    <xf numFmtId="0" fontId="1" fillId="36" borderId="0" xfId="0" applyFont="1" applyFill="1" applyBorder="1" applyAlignment="1" applyProtection="1">
      <alignment horizontal="right" vertical="top" wrapText="1"/>
    </xf>
    <xf numFmtId="15" fontId="1" fillId="36" borderId="0" xfId="0" applyNumberFormat="1" applyFont="1" applyFill="1" applyBorder="1" applyAlignment="1" applyProtection="1">
      <alignment horizontal="right" vertical="top"/>
    </xf>
    <xf numFmtId="0" fontId="26" fillId="36" borderId="40" xfId="0" applyFont="1" applyFill="1" applyBorder="1" applyAlignment="1" applyProtection="1">
      <alignment vertical="top" wrapText="1"/>
    </xf>
    <xf numFmtId="0" fontId="1" fillId="46" borderId="103" xfId="0" applyNumberFormat="1" applyFont="1" applyFill="1" applyBorder="1" applyAlignment="1" applyProtection="1">
      <alignment vertical="top"/>
    </xf>
    <xf numFmtId="0" fontId="1" fillId="46" borderId="58" xfId="0" applyNumberFormat="1" applyFont="1" applyFill="1" applyBorder="1" applyAlignment="1" applyProtection="1">
      <alignment vertical="top"/>
    </xf>
    <xf numFmtId="0" fontId="1" fillId="46" borderId="104" xfId="0" applyNumberFormat="1" applyFont="1" applyFill="1" applyBorder="1" applyAlignment="1" applyProtection="1">
      <alignment vertical="top"/>
    </xf>
    <xf numFmtId="0" fontId="1" fillId="28" borderId="0" xfId="0" applyNumberFormat="1" applyFont="1" applyFill="1" applyBorder="1" applyAlignment="1" applyProtection="1">
      <alignment horizontal="right" vertical="center"/>
    </xf>
    <xf numFmtId="0" fontId="1" fillId="37" borderId="45" xfId="0" applyNumberFormat="1" applyFont="1" applyFill="1" applyBorder="1" applyAlignment="1" applyProtection="1">
      <alignment vertical="center"/>
    </xf>
    <xf numFmtId="0" fontId="4" fillId="46" borderId="0" xfId="0" applyNumberFormat="1" applyFont="1" applyFill="1" applyBorder="1" applyAlignment="1" applyProtection="1">
      <alignment horizontal="center" vertical="center"/>
    </xf>
    <xf numFmtId="0" fontId="40" fillId="32" borderId="44" xfId="0" applyFont="1" applyFill="1" applyBorder="1" applyProtection="1"/>
    <xf numFmtId="0" fontId="1" fillId="28" borderId="0" xfId="0" applyFont="1" applyFill="1" applyAlignment="1" applyProtection="1">
      <alignment vertical="center"/>
    </xf>
    <xf numFmtId="0" fontId="1" fillId="28" borderId="0" xfId="0" applyFont="1" applyFill="1" applyBorder="1" applyAlignment="1" applyProtection="1">
      <alignment horizontal="center" vertical="center"/>
    </xf>
    <xf numFmtId="0" fontId="40" fillId="32" borderId="59" xfId="0" applyFont="1" applyFill="1" applyBorder="1" applyAlignment="1" applyProtection="1">
      <alignment vertical="center"/>
    </xf>
    <xf numFmtId="0" fontId="40" fillId="37" borderId="34" xfId="0" applyFont="1" applyFill="1" applyBorder="1" applyAlignment="1" applyProtection="1">
      <alignment vertical="center"/>
    </xf>
    <xf numFmtId="0" fontId="40" fillId="32" borderId="75" xfId="0" applyFont="1" applyFill="1" applyBorder="1" applyAlignment="1" applyProtection="1">
      <alignment vertical="center"/>
    </xf>
    <xf numFmtId="15" fontId="40" fillId="32" borderId="0" xfId="0" applyNumberFormat="1" applyFont="1" applyFill="1" applyAlignment="1" applyProtection="1">
      <alignment vertical="center"/>
    </xf>
    <xf numFmtId="0" fontId="40" fillId="37" borderId="33" xfId="0" applyFont="1" applyFill="1" applyBorder="1" applyAlignment="1" applyProtection="1">
      <alignment vertical="center"/>
    </xf>
    <xf numFmtId="0" fontId="40" fillId="32" borderId="34" xfId="0" applyFont="1" applyFill="1" applyBorder="1" applyAlignment="1" applyProtection="1">
      <alignment vertical="center"/>
    </xf>
    <xf numFmtId="15" fontId="40" fillId="32" borderId="34" xfId="0" applyNumberFormat="1" applyFont="1" applyFill="1" applyBorder="1" applyAlignment="1" applyProtection="1">
      <alignment vertical="center"/>
    </xf>
    <xf numFmtId="15" fontId="40" fillId="32" borderId="35" xfId="0" applyNumberFormat="1" applyFont="1" applyFill="1" applyBorder="1" applyAlignment="1" applyProtection="1">
      <alignment vertical="center"/>
    </xf>
    <xf numFmtId="15" fontId="40" fillId="32" borderId="45" xfId="0" applyNumberFormat="1" applyFont="1" applyFill="1" applyBorder="1" applyProtection="1"/>
    <xf numFmtId="0" fontId="40" fillId="32" borderId="49" xfId="0" applyFont="1" applyFill="1" applyBorder="1" applyAlignment="1" applyProtection="1">
      <alignment vertical="center"/>
    </xf>
    <xf numFmtId="0" fontId="40" fillId="37" borderId="44" xfId="0" applyFont="1" applyFill="1" applyBorder="1" applyProtection="1"/>
    <xf numFmtId="0" fontId="1" fillId="32" borderId="16" xfId="0" applyNumberFormat="1" applyFont="1" applyFill="1" applyBorder="1" applyAlignment="1" applyProtection="1">
      <alignment horizontal="center" vertical="top"/>
    </xf>
    <xf numFmtId="0" fontId="40" fillId="37" borderId="74" xfId="0" applyFont="1" applyFill="1" applyBorder="1" applyAlignment="1" applyProtection="1">
      <alignment vertical="center"/>
    </xf>
    <xf numFmtId="0" fontId="22" fillId="26" borderId="0" xfId="0" applyFont="1" applyFill="1" applyAlignment="1" applyProtection="1"/>
    <xf numFmtId="0" fontId="1" fillId="28" borderId="16" xfId="0" applyFont="1" applyFill="1" applyBorder="1" applyAlignment="1" applyProtection="1">
      <alignment horizontal="center"/>
    </xf>
    <xf numFmtId="0" fontId="27" fillId="26" borderId="84" xfId="0" applyFont="1" applyFill="1" applyBorder="1" applyAlignment="1" applyProtection="1">
      <alignment horizontal="right" vertical="center"/>
    </xf>
    <xf numFmtId="0" fontId="42" fillId="26" borderId="0" xfId="0" applyFont="1" applyFill="1" applyProtection="1"/>
    <xf numFmtId="0" fontId="26" fillId="26" borderId="0" xfId="0" quotePrefix="1" applyFont="1" applyFill="1" applyAlignment="1" applyProtection="1">
      <alignment horizontal="right" vertical="top"/>
    </xf>
    <xf numFmtId="0" fontId="40" fillId="37" borderId="45" xfId="0" applyFont="1" applyFill="1" applyBorder="1" applyProtection="1"/>
    <xf numFmtId="0" fontId="1" fillId="36" borderId="32" xfId="0" applyNumberFormat="1" applyFont="1" applyFill="1" applyBorder="1" applyAlignment="1" applyProtection="1">
      <alignment vertical="top"/>
    </xf>
    <xf numFmtId="0" fontId="1" fillId="36" borderId="13" xfId="0" applyNumberFormat="1" applyFont="1" applyFill="1" applyBorder="1" applyAlignment="1" applyProtection="1">
      <alignment vertical="top"/>
    </xf>
    <xf numFmtId="0" fontId="1" fillId="36" borderId="29" xfId="0" applyNumberFormat="1" applyFont="1" applyFill="1" applyBorder="1" applyAlignment="1" applyProtection="1">
      <alignment vertical="top"/>
    </xf>
    <xf numFmtId="0" fontId="1" fillId="36" borderId="28" xfId="0" applyNumberFormat="1" applyFont="1" applyFill="1" applyBorder="1" applyAlignment="1" applyProtection="1">
      <alignment vertical="top"/>
    </xf>
    <xf numFmtId="0" fontId="0" fillId="26" borderId="84" xfId="0" applyFill="1" applyBorder="1" applyAlignment="1" applyProtection="1"/>
    <xf numFmtId="0" fontId="0" fillId="26" borderId="85" xfId="0" applyFill="1" applyBorder="1" applyAlignment="1" applyProtection="1"/>
    <xf numFmtId="0" fontId="1" fillId="26" borderId="85" xfId="0" applyFont="1" applyFill="1" applyBorder="1" applyAlignment="1" applyProtection="1"/>
    <xf numFmtId="0" fontId="1" fillId="26" borderId="43" xfId="0" applyFont="1" applyFill="1" applyBorder="1" applyAlignment="1" applyProtection="1"/>
    <xf numFmtId="0" fontId="1" fillId="26" borderId="47" xfId="0" applyNumberFormat="1" applyFont="1" applyFill="1" applyBorder="1" applyAlignment="1" applyProtection="1">
      <alignment vertical="top"/>
    </xf>
    <xf numFmtId="0" fontId="0" fillId="26" borderId="52" xfId="0" applyFill="1" applyBorder="1" applyAlignment="1" applyProtection="1"/>
    <xf numFmtId="0" fontId="0" fillId="26" borderId="86" xfId="0" applyFill="1" applyBorder="1" applyAlignment="1" applyProtection="1"/>
    <xf numFmtId="0" fontId="1" fillId="26" borderId="86" xfId="0" applyFont="1" applyFill="1" applyBorder="1" applyAlignment="1" applyProtection="1"/>
    <xf numFmtId="0" fontId="1" fillId="26" borderId="87" xfId="0" applyFont="1" applyFill="1" applyBorder="1" applyAlignment="1" applyProtection="1"/>
    <xf numFmtId="0" fontId="30" fillId="26" borderId="48" xfId="0" applyNumberFormat="1" applyFont="1" applyFill="1" applyBorder="1" applyAlignment="1" applyProtection="1">
      <alignment vertical="top" wrapText="1"/>
    </xf>
    <xf numFmtId="0" fontId="4" fillId="26" borderId="0" xfId="104" applyFont="1" applyFill="1" applyBorder="1" applyAlignment="1" applyProtection="1">
      <alignment horizontal="left" vertical="top"/>
    </xf>
    <xf numFmtId="0" fontId="1" fillId="26" borderId="0" xfId="0" applyFont="1" applyFill="1" applyBorder="1" applyAlignment="1" applyProtection="1"/>
    <xf numFmtId="0" fontId="0" fillId="26" borderId="0" xfId="0" applyFill="1" applyBorder="1" applyProtection="1"/>
    <xf numFmtId="0" fontId="1" fillId="26" borderId="0" xfId="0" applyFont="1" applyFill="1" applyBorder="1" applyAlignment="1" applyProtection="1">
      <alignment horizontal="center" vertical="top"/>
    </xf>
    <xf numFmtId="0" fontId="0" fillId="47" borderId="45" xfId="0" applyFill="1" applyBorder="1" applyProtection="1"/>
    <xf numFmtId="0" fontId="31" fillId="26" borderId="0" xfId="0" applyFont="1" applyFill="1" applyBorder="1" applyAlignment="1" applyProtection="1"/>
    <xf numFmtId="0" fontId="0" fillId="26" borderId="0" xfId="0" applyFill="1" applyBorder="1" applyAlignment="1" applyProtection="1"/>
    <xf numFmtId="0" fontId="0" fillId="26" borderId="0" xfId="0" applyFill="1" applyBorder="1" applyAlignment="1" applyProtection="1">
      <alignment horizontal="center"/>
    </xf>
    <xf numFmtId="0" fontId="23" fillId="26" borderId="0" xfId="0" applyFont="1" applyFill="1" applyAlignment="1" applyProtection="1">
      <alignment vertical="top"/>
    </xf>
    <xf numFmtId="0" fontId="27" fillId="26" borderId="0" xfId="0" applyFont="1" applyFill="1" applyAlignment="1" applyProtection="1">
      <alignment horizontal="center"/>
    </xf>
    <xf numFmtId="0" fontId="4" fillId="26" borderId="13" xfId="0" applyFont="1" applyFill="1" applyBorder="1" applyAlignment="1" applyProtection="1">
      <alignment horizontal="left" vertical="top"/>
    </xf>
    <xf numFmtId="0" fontId="4" fillId="26" borderId="28" xfId="0" applyFont="1" applyFill="1" applyBorder="1" applyAlignment="1" applyProtection="1">
      <alignment horizontal="left" vertical="top"/>
    </xf>
    <xf numFmtId="0" fontId="1" fillId="26" borderId="13" xfId="0" applyNumberFormat="1" applyFont="1" applyFill="1" applyBorder="1" applyAlignment="1" applyProtection="1">
      <alignment vertical="top"/>
    </xf>
    <xf numFmtId="0" fontId="27" fillId="26" borderId="13" xfId="0" applyFont="1" applyFill="1" applyBorder="1" applyAlignment="1" applyProtection="1">
      <alignment horizontal="center"/>
    </xf>
    <xf numFmtId="0" fontId="1" fillId="44" borderId="0" xfId="0" applyNumberFormat="1" applyFont="1" applyFill="1" applyBorder="1" applyAlignment="1" applyProtection="1">
      <alignment vertical="top"/>
    </xf>
    <xf numFmtId="0" fontId="24" fillId="25" borderId="0" xfId="0" applyFont="1" applyFill="1" applyBorder="1" applyAlignment="1" applyProtection="1"/>
    <xf numFmtId="0" fontId="0" fillId="36" borderId="0" xfId="0" applyFill="1" applyProtection="1"/>
    <xf numFmtId="0" fontId="0" fillId="0" borderId="0" xfId="0" applyAlignment="1" applyProtection="1">
      <alignment vertical="top"/>
    </xf>
    <xf numFmtId="0" fontId="19" fillId="0" borderId="13" xfId="106" applyFont="1" applyBorder="1" applyAlignment="1" applyProtection="1">
      <alignment vertical="top" wrapText="1"/>
    </xf>
    <xf numFmtId="0" fontId="4" fillId="47" borderId="45" xfId="104" applyFont="1" applyFill="1" applyBorder="1" applyAlignment="1" applyProtection="1">
      <alignment horizontal="left"/>
    </xf>
    <xf numFmtId="0" fontId="0" fillId="0" borderId="0" xfId="0" quotePrefix="1" applyAlignment="1" applyProtection="1">
      <alignment vertical="top"/>
    </xf>
    <xf numFmtId="0" fontId="46" fillId="26" borderId="0" xfId="104" applyFont="1" applyFill="1" applyBorder="1" applyAlignment="1" applyProtection="1">
      <alignment horizontal="left"/>
    </xf>
    <xf numFmtId="0" fontId="23" fillId="26" borderId="0" xfId="104" applyFont="1" applyFill="1" applyBorder="1" applyAlignment="1" applyProtection="1">
      <alignment horizontal="left" vertical="top"/>
    </xf>
    <xf numFmtId="0" fontId="44" fillId="26" borderId="77" xfId="104" applyFill="1" applyBorder="1" applyAlignment="1" applyProtection="1">
      <alignment horizontal="left" vertical="top"/>
    </xf>
    <xf numFmtId="0" fontId="44" fillId="26" borderId="52" xfId="104" applyFill="1" applyBorder="1" applyAlignment="1" applyProtection="1">
      <alignment horizontal="left" vertical="top"/>
    </xf>
    <xf numFmtId="0" fontId="44" fillId="26" borderId="82" xfId="104" applyFill="1" applyBorder="1" applyAlignment="1" applyProtection="1">
      <alignment horizontal="left" vertical="top"/>
    </xf>
    <xf numFmtId="0" fontId="1" fillId="26" borderId="83" xfId="104" applyFont="1" applyFill="1" applyBorder="1" applyAlignment="1" applyProtection="1">
      <alignment horizontal="left"/>
    </xf>
    <xf numFmtId="0" fontId="4" fillId="26" borderId="0" xfId="104" applyFont="1" applyFill="1" applyBorder="1" applyAlignment="1" applyProtection="1">
      <alignment horizontal="left" vertical="top" wrapText="1"/>
    </xf>
    <xf numFmtId="0" fontId="44" fillId="26" borderId="37" xfId="104" applyFill="1" applyBorder="1" applyAlignment="1" applyProtection="1">
      <alignment horizontal="left" vertical="top" wrapText="1"/>
    </xf>
    <xf numFmtId="0" fontId="24" fillId="25" borderId="0" xfId="104" applyFont="1" applyFill="1" applyBorder="1" applyAlignment="1" applyProtection="1">
      <alignment horizontal="left" vertical="top" wrapText="1"/>
    </xf>
    <xf numFmtId="0" fontId="52" fillId="26" borderId="0" xfId="104" applyFont="1" applyFill="1" applyAlignment="1" applyProtection="1">
      <alignment horizontal="left" vertical="top" wrapText="1"/>
    </xf>
    <xf numFmtId="0" fontId="4" fillId="26" borderId="0" xfId="104" applyFont="1" applyFill="1" applyAlignment="1" applyProtection="1">
      <alignment horizontal="left" vertical="top" wrapText="1"/>
    </xf>
    <xf numFmtId="0" fontId="53" fillId="26" borderId="0" xfId="104" applyFont="1" applyFill="1" applyAlignment="1" applyProtection="1">
      <alignment horizontal="left" vertical="top" wrapText="1"/>
    </xf>
    <xf numFmtId="0" fontId="26" fillId="26" borderId="13" xfId="104" applyFont="1" applyFill="1" applyBorder="1" applyAlignment="1" applyProtection="1">
      <alignment horizontal="left" vertical="top" wrapText="1"/>
    </xf>
    <xf numFmtId="0" fontId="53" fillId="26" borderId="38" xfId="104" applyFont="1" applyFill="1" applyBorder="1" applyAlignment="1" applyProtection="1">
      <alignment horizontal="left" vertical="top" wrapText="1"/>
    </xf>
    <xf numFmtId="0" fontId="44" fillId="48" borderId="39" xfId="104" applyFill="1" applyBorder="1" applyAlignment="1" applyProtection="1">
      <alignment horizontal="left" vertical="top" wrapText="1"/>
    </xf>
    <xf numFmtId="0" fontId="4" fillId="47" borderId="41" xfId="0" applyFont="1" applyFill="1" applyBorder="1" applyAlignment="1" applyProtection="1">
      <alignment horizontal="left" vertical="center" wrapText="1"/>
    </xf>
    <xf numFmtId="0" fontId="23" fillId="26" borderId="0" xfId="0" applyFont="1" applyFill="1" applyAlignment="1" applyProtection="1">
      <alignment horizontal="left" vertical="top" wrapText="1"/>
    </xf>
    <xf numFmtId="0" fontId="4" fillId="26" borderId="16" xfId="0" applyNumberFormat="1" applyFont="1" applyFill="1" applyBorder="1" applyAlignment="1" applyProtection="1">
      <alignment horizontal="left" vertical="top"/>
    </xf>
    <xf numFmtId="0" fontId="4" fillId="26" borderId="16" xfId="0" applyNumberFormat="1" applyFont="1" applyFill="1" applyBorder="1" applyAlignment="1" applyProtection="1">
      <alignment horizontal="left" vertical="top" wrapText="1"/>
    </xf>
    <xf numFmtId="0" fontId="25" fillId="26" borderId="0" xfId="0" applyNumberFormat="1" applyFont="1" applyFill="1" applyBorder="1" applyAlignment="1" applyProtection="1">
      <alignment horizontal="left" vertical="top" wrapText="1"/>
    </xf>
    <xf numFmtId="0" fontId="58" fillId="48" borderId="0" xfId="0" applyFont="1" applyFill="1" applyAlignment="1" applyProtection="1">
      <alignment horizontal="left" vertical="top" wrapText="1"/>
    </xf>
    <xf numFmtId="0" fontId="4" fillId="26" borderId="0" xfId="0" applyFont="1" applyFill="1" applyAlignment="1" applyProtection="1">
      <alignment horizontal="left" wrapText="1"/>
    </xf>
    <xf numFmtId="0" fontId="26" fillId="26" borderId="0" xfId="0" applyFont="1" applyFill="1" applyAlignment="1" applyProtection="1">
      <alignment horizontal="left" vertical="top" wrapText="1"/>
    </xf>
    <xf numFmtId="0" fontId="30" fillId="26" borderId="0" xfId="1" applyFont="1" applyFill="1" applyAlignment="1" applyProtection="1">
      <alignment horizontal="left" vertical="top" wrapText="1"/>
    </xf>
    <xf numFmtId="0" fontId="4" fillId="26" borderId="32" xfId="0" applyNumberFormat="1" applyFont="1" applyFill="1" applyBorder="1" applyAlignment="1" applyProtection="1">
      <alignment horizontal="left" wrapText="1"/>
    </xf>
    <xf numFmtId="0" fontId="29" fillId="26" borderId="0" xfId="0" applyFont="1" applyFill="1" applyAlignment="1" applyProtection="1">
      <alignment horizontal="left" vertical="top" wrapText="1"/>
    </xf>
    <xf numFmtId="0" fontId="24" fillId="25" borderId="0" xfId="1" applyFont="1" applyFill="1" applyBorder="1" applyAlignment="1" applyProtection="1">
      <alignment horizontal="left" vertical="top" wrapText="1"/>
    </xf>
    <xf numFmtId="0" fontId="4" fillId="26" borderId="0" xfId="0" applyFont="1" applyFill="1" applyAlignment="1" applyProtection="1">
      <alignment horizontal="left" vertical="top" wrapText="1"/>
    </xf>
    <xf numFmtId="0" fontId="26" fillId="36" borderId="0" xfId="1" applyFont="1" applyFill="1" applyAlignment="1" applyProtection="1">
      <alignment horizontal="left" vertical="top" wrapText="1"/>
    </xf>
    <xf numFmtId="0" fontId="4" fillId="0" borderId="32" xfId="0" applyNumberFormat="1" applyFont="1" applyFill="1" applyBorder="1" applyAlignment="1" applyProtection="1">
      <alignment horizontal="left" wrapText="1"/>
    </xf>
    <xf numFmtId="0" fontId="26" fillId="36" borderId="0" xfId="0" applyFont="1" applyFill="1" applyBorder="1" applyAlignment="1" applyProtection="1">
      <alignment horizontal="left" vertical="top" wrapText="1"/>
    </xf>
    <xf numFmtId="0" fontId="4" fillId="26" borderId="0" xfId="1" applyFont="1" applyFill="1" applyAlignment="1" applyProtection="1">
      <alignment horizontal="left" vertical="top" wrapText="1"/>
    </xf>
    <xf numFmtId="0" fontId="31" fillId="26" borderId="23" xfId="86" applyFont="1" applyFill="1" applyBorder="1" applyAlignment="1" applyProtection="1">
      <alignment horizontal="left" vertical="top" wrapText="1"/>
    </xf>
    <xf numFmtId="0" fontId="31" fillId="26" borderId="21" xfId="86" applyFont="1" applyFill="1" applyBorder="1" applyAlignment="1" applyProtection="1">
      <alignment horizontal="left" vertical="top" wrapText="1"/>
    </xf>
    <xf numFmtId="0" fontId="31" fillId="26" borderId="26" xfId="86" applyFont="1" applyFill="1" applyBorder="1" applyAlignment="1" applyProtection="1">
      <alignment horizontal="left" vertical="top" wrapText="1"/>
    </xf>
    <xf numFmtId="0" fontId="61" fillId="46" borderId="0" xfId="0" applyNumberFormat="1" applyFont="1" applyFill="1" applyBorder="1" applyAlignment="1" applyProtection="1">
      <alignment horizontal="left" vertical="top" wrapText="1"/>
    </xf>
    <xf numFmtId="0" fontId="29" fillId="26" borderId="0" xfId="0" applyFont="1" applyFill="1" applyBorder="1" applyAlignment="1" applyProtection="1">
      <alignment horizontal="left" vertical="top" wrapText="1"/>
    </xf>
    <xf numFmtId="0" fontId="4" fillId="26" borderId="36" xfId="0" applyNumberFormat="1" applyFont="1" applyFill="1" applyBorder="1" applyAlignment="1" applyProtection="1">
      <alignment horizontal="left" vertical="center" wrapText="1"/>
    </xf>
    <xf numFmtId="0" fontId="26" fillId="36" borderId="0" xfId="0" applyFont="1" applyFill="1" applyAlignment="1" applyProtection="1">
      <alignment horizontal="left" vertical="top" wrapText="1"/>
    </xf>
    <xf numFmtId="0" fontId="24" fillId="25" borderId="0" xfId="0" applyFont="1" applyFill="1" applyBorder="1" applyAlignment="1" applyProtection="1">
      <alignment horizontal="left" vertical="center" wrapText="1"/>
    </xf>
    <xf numFmtId="0" fontId="27" fillId="36" borderId="85" xfId="0" applyFont="1" applyFill="1" applyBorder="1" applyAlignment="1" applyProtection="1">
      <alignment horizontal="left" vertical="center" wrapText="1"/>
    </xf>
    <xf numFmtId="0" fontId="26" fillId="36" borderId="86" xfId="0" applyFont="1" applyFill="1" applyBorder="1" applyAlignment="1" applyProtection="1">
      <alignment horizontal="left" vertical="top" wrapText="1"/>
    </xf>
    <xf numFmtId="0" fontId="29" fillId="36" borderId="0" xfId="0" applyFont="1" applyFill="1" applyBorder="1" applyAlignment="1" applyProtection="1">
      <alignment horizontal="left" vertical="top" wrapText="1"/>
    </xf>
    <xf numFmtId="0" fontId="26" fillId="36" borderId="37" xfId="0" applyFont="1" applyFill="1" applyBorder="1" applyAlignment="1" applyProtection="1">
      <alignment horizontal="left" vertical="top" wrapText="1"/>
    </xf>
    <xf numFmtId="0" fontId="27" fillId="46" borderId="0" xfId="0" applyFont="1" applyFill="1" applyBorder="1" applyAlignment="1" applyProtection="1">
      <alignment horizontal="left" vertical="top" wrapText="1"/>
    </xf>
    <xf numFmtId="0" fontId="29" fillId="46" borderId="0" xfId="0" applyFont="1" applyFill="1" applyBorder="1" applyAlignment="1" applyProtection="1">
      <alignment horizontal="left" vertical="top" wrapText="1"/>
    </xf>
    <xf numFmtId="0" fontId="27" fillId="26" borderId="85" xfId="0" applyFont="1" applyFill="1" applyBorder="1" applyAlignment="1" applyProtection="1">
      <alignment horizontal="left" vertical="top" wrapText="1"/>
    </xf>
    <xf numFmtId="0" fontId="4" fillId="46" borderId="0" xfId="0" applyNumberFormat="1" applyFont="1" applyFill="1" applyBorder="1" applyAlignment="1" applyProtection="1">
      <alignment horizontal="left" vertical="center"/>
    </xf>
    <xf numFmtId="0" fontId="4" fillId="47" borderId="41" xfId="105" applyFont="1" applyFill="1" applyBorder="1" applyAlignment="1" applyProtection="1">
      <alignment horizontal="left" vertical="center" wrapText="1"/>
    </xf>
    <xf numFmtId="0" fontId="23" fillId="26" borderId="0" xfId="105" applyFont="1" applyFill="1" applyAlignment="1" applyProtection="1">
      <alignment horizontal="left" vertical="top" wrapText="1"/>
    </xf>
    <xf numFmtId="0" fontId="27" fillId="26" borderId="0" xfId="105" applyFont="1" applyFill="1" applyAlignment="1" applyProtection="1">
      <alignment horizontal="left" vertical="top" wrapText="1"/>
    </xf>
    <xf numFmtId="0" fontId="4" fillId="26" borderId="0" xfId="105" applyFont="1" applyFill="1" applyAlignment="1" applyProtection="1">
      <alignment horizontal="left" vertical="top" wrapText="1"/>
    </xf>
    <xf numFmtId="0" fontId="26" fillId="26" borderId="13" xfId="105" applyFont="1" applyFill="1" applyBorder="1" applyAlignment="1" applyProtection="1">
      <alignment horizontal="left" vertical="top" wrapText="1"/>
    </xf>
    <xf numFmtId="0" fontId="26" fillId="26" borderId="0" xfId="105" applyFont="1" applyFill="1" applyAlignment="1" applyProtection="1">
      <alignment horizontal="left" vertical="top" wrapText="1"/>
    </xf>
    <xf numFmtId="0" fontId="4" fillId="26" borderId="13" xfId="105" applyNumberFormat="1" applyFont="1" applyFill="1" applyBorder="1" applyAlignment="1" applyProtection="1">
      <alignment horizontal="left" vertical="center"/>
    </xf>
    <xf numFmtId="0" fontId="4" fillId="47" borderId="84" xfId="0" applyFont="1" applyFill="1" applyBorder="1" applyAlignment="1" applyProtection="1">
      <alignment horizontal="left" vertical="center" wrapText="1"/>
    </xf>
    <xf numFmtId="0" fontId="23" fillId="26" borderId="0" xfId="0" applyFont="1" applyFill="1" applyAlignment="1" applyProtection="1">
      <alignment horizontal="left" vertical="top"/>
    </xf>
    <xf numFmtId="0" fontId="24" fillId="25" borderId="0" xfId="0" applyFont="1" applyFill="1" applyBorder="1" applyAlignment="1" applyProtection="1">
      <alignment horizontal="left" vertical="top" wrapText="1"/>
    </xf>
    <xf numFmtId="0" fontId="27" fillId="26" borderId="0" xfId="0" applyFont="1" applyFill="1" applyAlignment="1" applyProtection="1">
      <alignment horizontal="left" vertical="top" wrapText="1"/>
    </xf>
    <xf numFmtId="0" fontId="4" fillId="0" borderId="13" xfId="1" applyFont="1" applyBorder="1" applyAlignment="1" applyProtection="1">
      <alignment horizontal="left"/>
    </xf>
    <xf numFmtId="0" fontId="40" fillId="32" borderId="0" xfId="0" applyFont="1" applyFill="1" applyAlignment="1" applyProtection="1">
      <alignment horizontal="left"/>
    </xf>
    <xf numFmtId="0" fontId="1" fillId="32" borderId="0" xfId="0" applyFont="1" applyFill="1" applyAlignment="1" applyProtection="1">
      <alignment horizontal="left"/>
    </xf>
    <xf numFmtId="0" fontId="1" fillId="28" borderId="0" xfId="0" applyNumberFormat="1" applyFont="1" applyFill="1" applyBorder="1" applyAlignment="1" applyProtection="1">
      <alignment horizontal="left" vertical="top"/>
    </xf>
    <xf numFmtId="0" fontId="1" fillId="28" borderId="0" xfId="1" applyFont="1" applyFill="1" applyAlignment="1" applyProtection="1">
      <alignment horizontal="left"/>
    </xf>
    <xf numFmtId="0" fontId="40" fillId="28" borderId="0" xfId="0" applyFont="1" applyFill="1" applyAlignment="1" applyProtection="1">
      <alignment horizontal="left"/>
    </xf>
    <xf numFmtId="0" fontId="1" fillId="28" borderId="0" xfId="0" applyFont="1" applyFill="1" applyAlignment="1" applyProtection="1">
      <alignment horizontal="left"/>
    </xf>
    <xf numFmtId="0" fontId="21" fillId="25" borderId="0" xfId="1" applyFont="1" applyFill="1" applyAlignment="1" applyProtection="1">
      <alignment horizontal="left"/>
    </xf>
    <xf numFmtId="0" fontId="40" fillId="32" borderId="16" xfId="0" applyFont="1" applyFill="1" applyBorder="1" applyAlignment="1" applyProtection="1">
      <alignment horizontal="left"/>
    </xf>
    <xf numFmtId="0" fontId="40" fillId="0" borderId="0" xfId="0" applyFont="1" applyAlignment="1" applyProtection="1">
      <alignment horizontal="left" vertical="center"/>
    </xf>
    <xf numFmtId="0" fontId="0" fillId="0" borderId="0" xfId="0" applyAlignment="1" applyProtection="1">
      <alignment horizontal="center" vertical="top" wrapText="1"/>
    </xf>
    <xf numFmtId="0" fontId="0" fillId="28" borderId="0" xfId="0" applyFill="1" applyAlignment="1" applyProtection="1"/>
    <xf numFmtId="0" fontId="49" fillId="26" borderId="0" xfId="0" applyNumberFormat="1" applyFont="1" applyFill="1" applyAlignment="1" applyProtection="1">
      <alignment horizontal="left" vertical="top" wrapText="1"/>
    </xf>
    <xf numFmtId="0" fontId="0" fillId="0" borderId="0" xfId="0" applyAlignment="1" applyProtection="1">
      <alignment wrapText="1"/>
    </xf>
    <xf numFmtId="0" fontId="1" fillId="26" borderId="18" xfId="0" applyNumberFormat="1" applyFont="1" applyFill="1" applyBorder="1" applyAlignment="1" applyProtection="1">
      <alignment horizontal="center" vertical="top"/>
    </xf>
    <xf numFmtId="0" fontId="1" fillId="26" borderId="19" xfId="0" applyNumberFormat="1" applyFont="1" applyFill="1" applyBorder="1" applyAlignment="1" applyProtection="1">
      <alignment horizontal="center" vertical="top"/>
    </xf>
    <xf numFmtId="0" fontId="4" fillId="26" borderId="31" xfId="0" applyNumberFormat="1" applyFont="1" applyFill="1" applyBorder="1" applyAlignment="1" applyProtection="1">
      <alignment horizontal="center" wrapText="1"/>
    </xf>
    <xf numFmtId="164" fontId="1" fillId="26" borderId="23" xfId="0" applyNumberFormat="1" applyFont="1" applyFill="1" applyBorder="1" applyAlignment="1" applyProtection="1">
      <alignment horizontal="right" vertical="top"/>
    </xf>
    <xf numFmtId="164" fontId="1" fillId="26" borderId="21" xfId="0" applyNumberFormat="1" applyFont="1" applyFill="1" applyBorder="1" applyAlignment="1" applyProtection="1">
      <alignment horizontal="right" vertical="top"/>
    </xf>
    <xf numFmtId="164" fontId="1" fillId="26" borderId="26" xfId="0" applyNumberFormat="1" applyFont="1" applyFill="1" applyBorder="1" applyAlignment="1" applyProtection="1">
      <alignment horizontal="right" vertical="top"/>
    </xf>
    <xf numFmtId="0" fontId="1" fillId="26" borderId="103" xfId="0" applyNumberFormat="1" applyFont="1" applyFill="1" applyBorder="1" applyAlignment="1" applyProtection="1">
      <alignment horizontal="center" vertical="top"/>
    </xf>
    <xf numFmtId="0" fontId="1" fillId="30" borderId="18" xfId="1" applyNumberFormat="1" applyFont="1" applyFill="1" applyBorder="1" applyAlignment="1" applyProtection="1">
      <alignment vertical="top"/>
      <protection locked="0"/>
    </xf>
    <xf numFmtId="0" fontId="1" fillId="30" borderId="19" xfId="1" applyNumberFormat="1" applyFont="1" applyFill="1" applyBorder="1" applyAlignment="1" applyProtection="1">
      <alignment vertical="top"/>
      <protection locked="0"/>
    </xf>
    <xf numFmtId="0" fontId="40" fillId="32" borderId="16" xfId="0" applyFont="1" applyFill="1" applyBorder="1" applyAlignment="1" applyProtection="1">
      <alignment wrapText="1"/>
    </xf>
    <xf numFmtId="1" fontId="40" fillId="32" borderId="16" xfId="0" applyNumberFormat="1" applyFont="1" applyFill="1" applyBorder="1" applyProtection="1"/>
    <xf numFmtId="166" fontId="40" fillId="32" borderId="16" xfId="0" applyNumberFormat="1" applyFont="1" applyFill="1" applyBorder="1" applyProtection="1"/>
    <xf numFmtId="0" fontId="1" fillId="32" borderId="16" xfId="1" applyFont="1" applyFill="1" applyBorder="1" applyAlignment="1" applyProtection="1">
      <alignment horizontal="center"/>
    </xf>
    <xf numFmtId="0" fontId="1" fillId="32" borderId="16" xfId="1" applyNumberFormat="1" applyFont="1" applyFill="1" applyBorder="1" applyAlignment="1" applyProtection="1">
      <alignment horizontal="left" vertical="top"/>
    </xf>
    <xf numFmtId="0" fontId="1" fillId="32" borderId="16" xfId="1" applyNumberFormat="1" applyFont="1" applyFill="1" applyBorder="1" applyAlignment="1" applyProtection="1">
      <alignment vertical="top"/>
    </xf>
    <xf numFmtId="0" fontId="40" fillId="32" borderId="33" xfId="0" applyFont="1" applyFill="1" applyBorder="1" applyProtection="1"/>
    <xf numFmtId="0" fontId="1" fillId="31" borderId="17" xfId="0" applyNumberFormat="1" applyFont="1" applyFill="1" applyBorder="1" applyAlignment="1" applyProtection="1">
      <alignment horizontal="center" vertical="top"/>
    </xf>
    <xf numFmtId="0" fontId="1" fillId="31" borderId="18" xfId="0" applyNumberFormat="1" applyFont="1" applyFill="1" applyBorder="1" applyAlignment="1" applyProtection="1">
      <alignment horizontal="center" vertical="top"/>
    </xf>
    <xf numFmtId="0" fontId="1" fillId="31" borderId="19" xfId="0" applyNumberFormat="1" applyFont="1" applyFill="1" applyBorder="1" applyAlignment="1" applyProtection="1">
      <alignment horizontal="center" vertical="top"/>
    </xf>
    <xf numFmtId="0" fontId="1" fillId="2" borderId="19" xfId="0" applyFont="1" applyFill="1" applyBorder="1" applyAlignment="1" applyProtection="1">
      <alignment vertical="center" wrapText="1"/>
      <protection locked="0"/>
    </xf>
    <xf numFmtId="0" fontId="69" fillId="47" borderId="0" xfId="0" applyFont="1" applyFill="1" applyBorder="1" applyAlignment="1" applyProtection="1">
      <alignment horizontal="left"/>
    </xf>
    <xf numFmtId="0" fontId="1" fillId="44" borderId="0" xfId="0" applyNumberFormat="1" applyFont="1" applyFill="1" applyBorder="1" applyAlignment="1" applyProtection="1">
      <alignment vertical="top"/>
      <protection locked="0"/>
    </xf>
    <xf numFmtId="0" fontId="40" fillId="37" borderId="45" xfId="0" applyFont="1" applyFill="1" applyBorder="1" applyAlignment="1" applyProtection="1">
      <alignment vertical="center"/>
    </xf>
    <xf numFmtId="0" fontId="4" fillId="26" borderId="31" xfId="0" applyNumberFormat="1" applyFont="1" applyFill="1" applyBorder="1" applyAlignment="1" applyProtection="1">
      <alignment horizontal="left" wrapText="1"/>
    </xf>
    <xf numFmtId="0" fontId="4" fillId="36" borderId="0" xfId="0" applyNumberFormat="1" applyFont="1" applyFill="1" applyBorder="1" applyAlignment="1" applyProtection="1">
      <alignment horizontal="left" vertical="top"/>
    </xf>
    <xf numFmtId="0" fontId="0" fillId="2" borderId="0" xfId="0" applyFill="1" applyAlignment="1" applyProtection="1">
      <alignment horizontal="center" vertical="top" wrapText="1"/>
      <protection locked="0"/>
    </xf>
    <xf numFmtId="0" fontId="40" fillId="2" borderId="0" xfId="0" applyFont="1" applyFill="1" applyAlignment="1" applyProtection="1">
      <alignment horizontal="left" vertical="center"/>
      <protection locked="0"/>
    </xf>
    <xf numFmtId="0" fontId="4" fillId="26" borderId="0" xfId="87" applyFont="1" applyFill="1" applyBorder="1" applyAlignment="1" applyProtection="1">
      <alignment vertical="top"/>
    </xf>
    <xf numFmtId="0" fontId="38" fillId="47" borderId="0" xfId="87" applyFont="1" applyFill="1" applyBorder="1" applyAlignment="1" applyProtection="1">
      <alignment horizontal="center" vertical="top" wrapText="1"/>
    </xf>
    <xf numFmtId="0" fontId="25" fillId="26" borderId="0" xfId="0" applyNumberFormat="1" applyFont="1" applyFill="1" applyBorder="1" applyAlignment="1" applyProtection="1">
      <alignment vertical="top" wrapText="1"/>
    </xf>
    <xf numFmtId="0" fontId="4" fillId="26" borderId="0" xfId="0" applyFont="1" applyFill="1" applyAlignment="1" applyProtection="1">
      <alignment horizontal="left" vertical="top"/>
    </xf>
    <xf numFmtId="0" fontId="33" fillId="26" borderId="0" xfId="0" applyFont="1" applyFill="1" applyAlignment="1" applyProtection="1">
      <alignment vertical="top" wrapText="1"/>
    </xf>
    <xf numFmtId="0" fontId="22" fillId="26" borderId="0" xfId="0" applyFont="1" applyFill="1" applyAlignment="1" applyProtection="1">
      <alignment wrapText="1"/>
    </xf>
    <xf numFmtId="0" fontId="4" fillId="26" borderId="32" xfId="0" applyNumberFormat="1" applyFont="1" applyFill="1" applyBorder="1" applyAlignment="1" applyProtection="1">
      <alignment wrapText="1"/>
    </xf>
    <xf numFmtId="0" fontId="0" fillId="0" borderId="0" xfId="0" applyAlignment="1" applyProtection="1">
      <alignment vertical="top" wrapText="1"/>
    </xf>
    <xf numFmtId="0" fontId="26" fillId="26" borderId="0" xfId="0" applyNumberFormat="1" applyFont="1" applyFill="1" applyBorder="1" applyAlignment="1" applyProtection="1">
      <alignment vertical="top" wrapText="1"/>
    </xf>
    <xf numFmtId="0" fontId="4" fillId="26" borderId="0" xfId="0" applyNumberFormat="1" applyFont="1" applyFill="1" applyBorder="1" applyAlignment="1" applyProtection="1">
      <alignment vertical="top" wrapText="1"/>
    </xf>
    <xf numFmtId="15" fontId="1" fillId="26" borderId="0" xfId="0" applyNumberFormat="1" applyFont="1" applyFill="1" applyBorder="1" applyAlignment="1" applyProtection="1">
      <alignment vertical="top" wrapText="1"/>
    </xf>
    <xf numFmtId="0" fontId="4" fillId="26" borderId="16" xfId="0" applyNumberFormat="1" applyFont="1" applyFill="1" applyBorder="1" applyAlignment="1" applyProtection="1">
      <alignment horizontal="center" vertical="top"/>
    </xf>
    <xf numFmtId="0" fontId="1" fillId="26" borderId="0" xfId="0" applyNumberFormat="1" applyFont="1" applyFill="1" applyBorder="1" applyAlignment="1" applyProtection="1">
      <alignment horizontal="right" vertical="top"/>
    </xf>
    <xf numFmtId="0" fontId="1" fillId="26" borderId="29" xfId="0" applyNumberFormat="1" applyFont="1" applyFill="1" applyBorder="1" applyAlignment="1" applyProtection="1">
      <alignment horizontal="right" vertical="top"/>
    </xf>
    <xf numFmtId="0" fontId="26" fillId="36" borderId="0" xfId="0" applyFont="1" applyFill="1" applyBorder="1" applyAlignment="1" applyProtection="1">
      <alignment vertical="top" wrapText="1"/>
    </xf>
    <xf numFmtId="0" fontId="1" fillId="36" borderId="0" xfId="0" applyFont="1" applyFill="1" applyBorder="1" applyAlignment="1" applyProtection="1">
      <alignment vertical="top" wrapText="1"/>
    </xf>
    <xf numFmtId="0" fontId="1" fillId="36" borderId="2" xfId="0" applyFont="1" applyFill="1" applyBorder="1" applyAlignment="1" applyProtection="1">
      <alignment horizontal="left" vertical="top" wrapText="1"/>
    </xf>
    <xf numFmtId="0" fontId="1" fillId="36" borderId="3" xfId="0" applyFont="1" applyFill="1" applyBorder="1" applyAlignment="1" applyProtection="1">
      <alignment horizontal="left" vertical="top" wrapText="1"/>
    </xf>
    <xf numFmtId="0" fontId="4" fillId="26" borderId="0" xfId="0" applyFont="1" applyFill="1" applyBorder="1" applyAlignment="1" applyProtection="1">
      <alignment horizontal="left" vertical="top" wrapText="1"/>
    </xf>
    <xf numFmtId="0" fontId="1" fillId="26" borderId="0" xfId="0" applyFont="1" applyFill="1" applyBorder="1" applyAlignment="1" applyProtection="1">
      <alignment horizontal="left" vertical="top" wrapText="1"/>
    </xf>
    <xf numFmtId="0" fontId="26" fillId="46" borderId="0" xfId="0" applyFont="1" applyFill="1" applyBorder="1" applyAlignment="1" applyProtection="1">
      <alignment vertical="top" wrapText="1"/>
    </xf>
    <xf numFmtId="0" fontId="1" fillId="36" borderId="29" xfId="0" applyFont="1" applyFill="1" applyBorder="1" applyAlignment="1" applyProtection="1">
      <alignment vertical="top" wrapText="1"/>
    </xf>
    <xf numFmtId="0" fontId="4" fillId="36" borderId="0" xfId="0" applyFont="1" applyFill="1" applyBorder="1" applyAlignment="1" applyProtection="1">
      <alignment horizontal="left" vertical="top" wrapText="1"/>
    </xf>
    <xf numFmtId="0" fontId="26" fillId="36" borderId="37" xfId="0" applyFont="1" applyFill="1" applyBorder="1" applyAlignment="1" applyProtection="1">
      <alignment vertical="top" wrapText="1"/>
    </xf>
    <xf numFmtId="0" fontId="4" fillId="46" borderId="0" xfId="0" applyFont="1" applyFill="1" applyBorder="1" applyAlignment="1" applyProtection="1">
      <alignment horizontal="left" vertical="top" wrapText="1"/>
    </xf>
    <xf numFmtId="0" fontId="4" fillId="46" borderId="29" xfId="0" applyFont="1" applyFill="1" applyBorder="1" applyAlignment="1" applyProtection="1">
      <alignment horizontal="left" vertical="top" wrapText="1"/>
    </xf>
    <xf numFmtId="0" fontId="4" fillId="26" borderId="29" xfId="0" applyFont="1" applyFill="1" applyBorder="1" applyAlignment="1" applyProtection="1">
      <alignment horizontal="left" vertical="top" wrapText="1"/>
    </xf>
    <xf numFmtId="0" fontId="1" fillId="46" borderId="0" xfId="0" applyFont="1" applyFill="1" applyBorder="1" applyAlignment="1" applyProtection="1">
      <alignment vertical="top" wrapText="1"/>
    </xf>
    <xf numFmtId="0" fontId="1" fillId="46" borderId="29" xfId="0" applyFont="1" applyFill="1" applyBorder="1" applyAlignment="1" applyProtection="1">
      <alignment vertical="top" wrapText="1"/>
    </xf>
    <xf numFmtId="0" fontId="32" fillId="26" borderId="0" xfId="0" applyNumberFormat="1" applyFont="1" applyFill="1" applyBorder="1" applyAlignment="1" applyProtection="1">
      <alignment vertical="top" wrapText="1"/>
    </xf>
    <xf numFmtId="0" fontId="4" fillId="36" borderId="29" xfId="0" applyFont="1" applyFill="1" applyBorder="1" applyAlignment="1" applyProtection="1">
      <alignment horizontal="left" vertical="top" wrapText="1"/>
    </xf>
    <xf numFmtId="0" fontId="44" fillId="48" borderId="0" xfId="104" applyFill="1" applyAlignment="1" applyProtection="1">
      <alignment horizontal="left" vertical="top" wrapText="1"/>
    </xf>
    <xf numFmtId="0" fontId="54" fillId="26" borderId="0" xfId="104" applyFont="1" applyFill="1" applyAlignment="1" applyProtection="1">
      <alignment horizontal="left" vertical="top" wrapText="1"/>
    </xf>
    <xf numFmtId="0" fontId="49" fillId="26" borderId="0" xfId="104" applyNumberFormat="1" applyFont="1" applyFill="1" applyAlignment="1" applyProtection="1">
      <alignment horizontal="left" vertical="top" wrapText="1"/>
    </xf>
    <xf numFmtId="0" fontId="4" fillId="38" borderId="44" xfId="104" applyNumberFormat="1" applyFont="1" applyFill="1" applyBorder="1" applyAlignment="1" applyProtection="1">
      <alignment horizontal="left" vertical="center" wrapText="1"/>
    </xf>
    <xf numFmtId="0" fontId="28" fillId="26" borderId="0" xfId="104" applyNumberFormat="1" applyFont="1" applyFill="1" applyAlignment="1" applyProtection="1">
      <alignment horizontal="left" vertical="top" wrapText="1"/>
    </xf>
    <xf numFmtId="0" fontId="49" fillId="26" borderId="1" xfId="104" applyNumberFormat="1" applyFont="1" applyFill="1" applyBorder="1" applyAlignment="1" applyProtection="1">
      <alignment horizontal="left" vertical="top" wrapText="1"/>
    </xf>
    <xf numFmtId="0" fontId="49" fillId="26" borderId="39" xfId="104" applyNumberFormat="1" applyFont="1" applyFill="1" applyBorder="1" applyAlignment="1" applyProtection="1">
      <alignment horizontal="left" vertical="top" wrapText="1"/>
    </xf>
    <xf numFmtId="0" fontId="44" fillId="26" borderId="0" xfId="104" applyFill="1" applyAlignment="1" applyProtection="1">
      <alignment horizontal="left" vertical="top" wrapText="1"/>
    </xf>
    <xf numFmtId="0" fontId="51" fillId="28" borderId="0" xfId="104" applyNumberFormat="1" applyFont="1" applyFill="1" applyAlignment="1" applyProtection="1">
      <alignment horizontal="left" vertical="top" wrapText="1"/>
    </xf>
    <xf numFmtId="0" fontId="4" fillId="26" borderId="1" xfId="0" applyNumberFormat="1" applyFont="1" applyFill="1" applyBorder="1" applyAlignment="1" applyProtection="1">
      <alignment horizontal="left" vertical="center" wrapText="1"/>
    </xf>
    <xf numFmtId="0" fontId="26" fillId="26" borderId="0" xfId="1" applyFont="1" applyFill="1" applyAlignment="1" applyProtection="1">
      <alignment horizontal="left" vertical="top" wrapText="1"/>
    </xf>
    <xf numFmtId="0" fontId="24" fillId="25" borderId="0" xfId="0" applyFont="1" applyFill="1" applyAlignment="1" applyProtection="1">
      <alignment horizontal="left" vertical="top" wrapText="1"/>
    </xf>
    <xf numFmtId="0" fontId="30" fillId="26" borderId="0" xfId="0" applyNumberFormat="1" applyFont="1" applyFill="1" applyBorder="1" applyAlignment="1" applyProtection="1">
      <alignment horizontal="left" vertical="top" wrapText="1"/>
    </xf>
    <xf numFmtId="0" fontId="1" fillId="26" borderId="0" xfId="0" applyFont="1" applyFill="1" applyBorder="1" applyAlignment="1" applyProtection="1">
      <alignment horizontal="left" wrapText="1"/>
    </xf>
    <xf numFmtId="0" fontId="4" fillId="26" borderId="0" xfId="0" applyFont="1" applyFill="1" applyAlignment="1" applyProtection="1">
      <alignment horizontal="left" vertical="top"/>
    </xf>
    <xf numFmtId="0" fontId="4" fillId="26" borderId="0" xfId="0" applyFont="1" applyFill="1" applyBorder="1" applyAlignment="1" applyProtection="1">
      <alignment horizontal="left" wrapText="1"/>
    </xf>
    <xf numFmtId="0" fontId="56" fillId="43" borderId="0" xfId="0" applyFont="1" applyFill="1" applyBorder="1" applyAlignment="1" applyProtection="1">
      <alignment horizontal="left" vertical="top" wrapText="1"/>
    </xf>
    <xf numFmtId="0" fontId="29" fillId="36" borderId="0" xfId="1" applyFont="1" applyFill="1" applyAlignment="1" applyProtection="1">
      <alignment horizontal="left" vertical="top" wrapText="1"/>
    </xf>
    <xf numFmtId="0" fontId="33" fillId="26" borderId="0" xfId="0" applyFont="1" applyFill="1" applyBorder="1" applyAlignment="1" applyProtection="1">
      <alignment horizontal="left" vertical="top" wrapText="1"/>
    </xf>
    <xf numFmtId="0" fontId="0" fillId="0" borderId="0" xfId="0" applyAlignment="1" applyProtection="1">
      <alignment vertical="top" wrapText="1"/>
    </xf>
    <xf numFmtId="0" fontId="4" fillId="26" borderId="0" xfId="0" applyNumberFormat="1" applyFont="1" applyFill="1" applyBorder="1" applyAlignment="1" applyProtection="1">
      <alignment horizontal="left" vertical="top" wrapText="1"/>
    </xf>
    <xf numFmtId="0" fontId="26" fillId="26" borderId="0" xfId="0" applyNumberFormat="1" applyFont="1" applyFill="1" applyBorder="1" applyAlignment="1" applyProtection="1">
      <alignment horizontal="left" vertical="top" wrapText="1"/>
    </xf>
    <xf numFmtId="0" fontId="4" fillId="26" borderId="32" xfId="1" applyNumberFormat="1" applyFont="1" applyFill="1" applyBorder="1" applyAlignment="1" applyProtection="1">
      <alignment horizontal="left" wrapText="1"/>
    </xf>
    <xf numFmtId="0" fontId="4" fillId="26" borderId="38" xfId="1" applyNumberFormat="1" applyFont="1" applyFill="1" applyBorder="1" applyAlignment="1" applyProtection="1">
      <alignment horizontal="left" wrapText="1"/>
    </xf>
    <xf numFmtId="0" fontId="4" fillId="26" borderId="29" xfId="1" applyNumberFormat="1" applyFont="1" applyFill="1" applyBorder="1" applyAlignment="1" applyProtection="1">
      <alignment horizontal="left" wrapText="1"/>
    </xf>
    <xf numFmtId="0" fontId="31" fillId="26" borderId="14" xfId="0" applyFont="1" applyFill="1" applyBorder="1" applyAlignment="1" applyProtection="1">
      <alignment horizontal="left" vertical="top" wrapText="1"/>
    </xf>
    <xf numFmtId="0" fontId="30" fillId="26" borderId="0" xfId="0" applyFont="1" applyFill="1" applyBorder="1" applyAlignment="1" applyProtection="1">
      <alignment horizontal="left" vertical="top" wrapText="1"/>
    </xf>
    <xf numFmtId="0" fontId="4" fillId="26" borderId="73" xfId="0" applyNumberFormat="1" applyFont="1" applyFill="1" applyBorder="1" applyAlignment="1" applyProtection="1">
      <alignment horizontal="left" vertical="top"/>
    </xf>
    <xf numFmtId="0" fontId="4" fillId="26" borderId="39" xfId="0" applyNumberFormat="1" applyFont="1" applyFill="1" applyBorder="1" applyAlignment="1" applyProtection="1">
      <alignment horizontal="left" vertical="top" wrapText="1"/>
    </xf>
    <xf numFmtId="0" fontId="70" fillId="26" borderId="0" xfId="0" applyFont="1" applyFill="1" applyBorder="1" applyAlignment="1" applyProtection="1">
      <alignment horizontal="left" vertical="top" wrapText="1"/>
    </xf>
    <xf numFmtId="0" fontId="43" fillId="26" borderId="0" xfId="0" applyFont="1" applyFill="1" applyBorder="1" applyAlignment="1" applyProtection="1">
      <alignment horizontal="left" vertical="top" wrapText="1"/>
    </xf>
    <xf numFmtId="0" fontId="1" fillId="36" borderId="2" xfId="0" applyFont="1" applyFill="1" applyBorder="1" applyAlignment="1" applyProtection="1">
      <alignment horizontal="left" vertical="top" wrapText="1"/>
    </xf>
    <xf numFmtId="0" fontId="4" fillId="26" borderId="0" xfId="0" applyFont="1" applyFill="1" applyBorder="1" applyAlignment="1" applyProtection="1">
      <alignment horizontal="left" vertical="top" wrapText="1"/>
    </xf>
    <xf numFmtId="0" fontId="26" fillId="46" borderId="0" xfId="0" applyNumberFormat="1" applyFont="1" applyFill="1" applyBorder="1" applyAlignment="1" applyProtection="1">
      <alignment horizontal="left" vertical="top" wrapText="1"/>
    </xf>
    <xf numFmtId="0" fontId="1" fillId="36" borderId="13" xfId="0" applyFont="1" applyFill="1" applyBorder="1" applyAlignment="1" applyProtection="1">
      <alignment horizontal="left" vertical="top" wrapText="1"/>
    </xf>
    <xf numFmtId="0" fontId="1" fillId="36" borderId="22" xfId="0" applyFont="1" applyFill="1" applyBorder="1" applyAlignment="1" applyProtection="1">
      <alignment horizontal="left" vertical="top" wrapText="1"/>
    </xf>
    <xf numFmtId="0" fontId="1" fillId="26" borderId="0" xfId="0" applyFont="1" applyFill="1" applyBorder="1" applyAlignment="1" applyProtection="1">
      <alignment horizontal="left" vertical="top" wrapText="1"/>
    </xf>
    <xf numFmtId="0" fontId="26" fillId="26" borderId="0" xfId="0" applyFont="1" applyFill="1" applyBorder="1" applyAlignment="1" applyProtection="1">
      <alignment horizontal="left" vertical="top" wrapText="1"/>
    </xf>
    <xf numFmtId="0" fontId="1" fillId="26" borderId="0" xfId="0" applyNumberFormat="1" applyFont="1" applyFill="1" applyBorder="1" applyAlignment="1" applyProtection="1">
      <alignment horizontal="left" vertical="top"/>
    </xf>
    <xf numFmtId="0" fontId="1" fillId="36" borderId="25" xfId="0" applyFont="1" applyFill="1" applyBorder="1" applyAlignment="1" applyProtection="1">
      <alignment horizontal="left" vertical="top" wrapText="1"/>
    </xf>
    <xf numFmtId="0" fontId="1" fillId="46" borderId="22" xfId="0" applyFont="1" applyFill="1" applyBorder="1" applyAlignment="1" applyProtection="1">
      <alignment horizontal="left" vertical="top" wrapText="1"/>
    </xf>
    <xf numFmtId="0" fontId="1" fillId="46" borderId="14" xfId="0" applyFont="1" applyFill="1" applyBorder="1" applyAlignment="1" applyProtection="1">
      <alignment horizontal="left" vertical="top" wrapText="1"/>
    </xf>
    <xf numFmtId="0" fontId="1" fillId="46" borderId="25" xfId="0" applyFont="1" applyFill="1" applyBorder="1" applyAlignment="1" applyProtection="1">
      <alignment horizontal="left" vertical="top" wrapText="1"/>
    </xf>
    <xf numFmtId="0" fontId="1" fillId="46" borderId="26" xfId="0" applyFont="1" applyFill="1" applyBorder="1" applyAlignment="1" applyProtection="1">
      <alignment horizontal="left" vertical="top" wrapText="1"/>
    </xf>
    <xf numFmtId="0" fontId="43" fillId="46" borderId="0" xfId="0" applyFont="1" applyFill="1" applyBorder="1" applyAlignment="1" applyProtection="1">
      <alignment horizontal="left" vertical="top" wrapText="1"/>
    </xf>
    <xf numFmtId="0" fontId="1" fillId="46" borderId="2" xfId="0" applyFont="1" applyFill="1" applyBorder="1" applyAlignment="1" applyProtection="1">
      <alignment horizontal="left" vertical="top" wrapText="1"/>
    </xf>
    <xf numFmtId="0" fontId="1" fillId="46" borderId="3" xfId="0" applyFont="1" applyFill="1" applyBorder="1" applyAlignment="1" applyProtection="1">
      <alignment horizontal="left" vertical="top" wrapText="1"/>
    </xf>
    <xf numFmtId="0" fontId="4" fillId="36" borderId="0" xfId="0" applyFont="1" applyFill="1" applyBorder="1" applyAlignment="1" applyProtection="1">
      <alignment horizontal="left" vertical="top" wrapText="1"/>
    </xf>
    <xf numFmtId="0" fontId="4" fillId="46" borderId="0" xfId="0" applyFont="1" applyFill="1" applyBorder="1" applyAlignment="1" applyProtection="1">
      <alignment horizontal="left" vertical="top" wrapText="1"/>
    </xf>
    <xf numFmtId="0" fontId="43" fillId="26" borderId="0" xfId="0" applyNumberFormat="1" applyFont="1" applyFill="1" applyBorder="1" applyAlignment="1" applyProtection="1">
      <alignment horizontal="left" vertical="top"/>
    </xf>
    <xf numFmtId="0" fontId="26" fillId="46" borderId="0" xfId="0" applyFont="1" applyFill="1" applyBorder="1" applyAlignment="1" applyProtection="1">
      <alignment horizontal="left" vertical="top" wrapText="1"/>
    </xf>
    <xf numFmtId="0" fontId="37" fillId="47" borderId="50" xfId="87" applyFill="1" applyBorder="1" applyAlignment="1" applyProtection="1">
      <alignment horizontal="left"/>
    </xf>
    <xf numFmtId="0" fontId="68" fillId="49" borderId="0" xfId="0" quotePrefix="1" applyFont="1" applyFill="1" applyAlignment="1" applyProtection="1">
      <alignment horizontal="left" vertical="center" wrapText="1"/>
    </xf>
    <xf numFmtId="0" fontId="1" fillId="26" borderId="2" xfId="105" applyNumberFormat="1" applyFont="1" applyFill="1" applyBorder="1" applyAlignment="1" applyProtection="1">
      <alignment horizontal="left" vertical="top" wrapText="1"/>
    </xf>
    <xf numFmtId="0" fontId="27" fillId="26" borderId="13" xfId="0" applyFont="1" applyFill="1" applyBorder="1" applyAlignment="1" applyProtection="1">
      <alignment horizontal="left" vertical="top" wrapText="1"/>
    </xf>
    <xf numFmtId="0" fontId="40" fillId="47" borderId="0" xfId="0" applyFont="1" applyFill="1" applyBorder="1" applyAlignment="1" applyProtection="1">
      <alignment horizontal="center" vertical="top" wrapText="1"/>
    </xf>
    <xf numFmtId="0" fontId="19" fillId="0" borderId="13" xfId="106" applyFont="1" applyBorder="1" applyAlignment="1">
      <alignment vertical="top" wrapText="1"/>
    </xf>
    <xf numFmtId="0" fontId="4" fillId="47" borderId="45" xfId="104" applyFont="1" applyFill="1" applyBorder="1" applyAlignment="1">
      <alignment horizontal="left"/>
    </xf>
    <xf numFmtId="0" fontId="46" fillId="26" borderId="0" xfId="104" applyFont="1" applyFill="1" applyAlignment="1">
      <alignment horizontal="left"/>
    </xf>
    <xf numFmtId="0" fontId="23" fillId="26" borderId="0" xfId="104" applyFont="1" applyFill="1" applyAlignment="1">
      <alignment horizontal="left" vertical="top"/>
    </xf>
    <xf numFmtId="0" fontId="44" fillId="26" borderId="77" xfId="104" applyFill="1" applyBorder="1" applyAlignment="1">
      <alignment horizontal="left" vertical="top"/>
    </xf>
    <xf numFmtId="0" fontId="44" fillId="26" borderId="52" xfId="104" applyFill="1" applyBorder="1" applyAlignment="1">
      <alignment horizontal="left" vertical="top"/>
    </xf>
    <xf numFmtId="0" fontId="4" fillId="26" borderId="0" xfId="104" applyFont="1" applyFill="1" applyAlignment="1">
      <alignment horizontal="left" vertical="top"/>
    </xf>
    <xf numFmtId="0" fontId="44" fillId="26" borderId="82" xfId="104" applyFill="1" applyBorder="1" applyAlignment="1">
      <alignment horizontal="left" vertical="top"/>
    </xf>
    <xf numFmtId="0" fontId="1" fillId="26" borderId="83" xfId="104" applyFont="1" applyFill="1" applyBorder="1" applyAlignment="1">
      <alignment horizontal="left"/>
    </xf>
    <xf numFmtId="0" fontId="4" fillId="26" borderId="0" xfId="104" applyFont="1" applyFill="1" applyAlignment="1">
      <alignment horizontal="left" vertical="top" wrapText="1"/>
    </xf>
    <xf numFmtId="0" fontId="44" fillId="26" borderId="37" xfId="104" applyFill="1" applyBorder="1" applyAlignment="1">
      <alignment horizontal="left" vertical="top" wrapText="1"/>
    </xf>
    <xf numFmtId="0" fontId="24" fillId="25" borderId="0" xfId="104" applyFont="1" applyFill="1" applyAlignment="1">
      <alignment horizontal="left" vertical="top" wrapText="1"/>
    </xf>
    <xf numFmtId="0" fontId="49" fillId="26" borderId="0" xfId="104" applyFont="1" applyFill="1" applyAlignment="1">
      <alignment horizontal="left" vertical="top" wrapText="1"/>
    </xf>
    <xf numFmtId="0" fontId="49" fillId="26" borderId="0" xfId="0" applyFont="1" applyFill="1" applyAlignment="1">
      <alignment horizontal="left" vertical="top" wrapText="1"/>
    </xf>
    <xf numFmtId="0" fontId="0" fillId="0" borderId="0" xfId="0" applyAlignment="1">
      <alignment wrapText="1"/>
    </xf>
    <xf numFmtId="0" fontId="51" fillId="28" borderId="0" xfId="104" applyFont="1" applyFill="1" applyAlignment="1">
      <alignment horizontal="left" vertical="top" wrapText="1"/>
    </xf>
    <xf numFmtId="0" fontId="49" fillId="26" borderId="0" xfId="104" applyFont="1" applyFill="1" applyAlignment="1">
      <alignment horizontal="left" vertical="top"/>
    </xf>
    <xf numFmtId="0" fontId="50" fillId="26" borderId="2" xfId="104" applyFont="1" applyFill="1" applyBorder="1" applyAlignment="1">
      <alignment horizontal="left" vertical="top"/>
    </xf>
    <xf numFmtId="0" fontId="49" fillId="26" borderId="1" xfId="104" applyFont="1" applyFill="1" applyBorder="1" applyAlignment="1">
      <alignment horizontal="left" vertical="top" wrapText="1"/>
    </xf>
    <xf numFmtId="0" fontId="50" fillId="26" borderId="37" xfId="104" applyFont="1" applyFill="1" applyBorder="1" applyAlignment="1">
      <alignment horizontal="left" vertical="top"/>
    </xf>
    <xf numFmtId="0" fontId="49" fillId="26" borderId="39" xfId="104" applyFont="1" applyFill="1" applyBorder="1" applyAlignment="1">
      <alignment horizontal="left" vertical="top" wrapText="1"/>
    </xf>
    <xf numFmtId="0" fontId="52" fillId="26" borderId="0" xfId="104" applyFont="1" applyFill="1" applyAlignment="1">
      <alignment horizontal="left" vertical="top" wrapText="1"/>
    </xf>
    <xf numFmtId="0" fontId="53" fillId="26" borderId="0" xfId="104" applyFont="1" applyFill="1" applyAlignment="1">
      <alignment horizontal="left" vertical="top" wrapText="1"/>
    </xf>
    <xf numFmtId="0" fontId="26" fillId="26" borderId="13" xfId="104" applyFont="1" applyFill="1" applyBorder="1" applyAlignment="1">
      <alignment horizontal="left" vertical="top" wrapText="1"/>
    </xf>
    <xf numFmtId="0" fontId="53" fillId="26" borderId="38" xfId="104" applyFont="1" applyFill="1" applyBorder="1" applyAlignment="1">
      <alignment horizontal="left" vertical="top" wrapText="1"/>
    </xf>
    <xf numFmtId="0" fontId="28" fillId="26" borderId="0" xfId="104" applyFont="1" applyFill="1" applyAlignment="1">
      <alignment horizontal="left" vertical="top" wrapText="1"/>
    </xf>
    <xf numFmtId="0" fontId="4" fillId="38" borderId="44" xfId="104" applyFont="1" applyFill="1" applyBorder="1" applyAlignment="1">
      <alignment horizontal="left" vertical="center" wrapText="1"/>
    </xf>
    <xf numFmtId="0" fontId="44" fillId="26" borderId="0" xfId="104" applyFill="1" applyAlignment="1">
      <alignment horizontal="left" vertical="top" wrapText="1"/>
    </xf>
    <xf numFmtId="0" fontId="44" fillId="48" borderId="39" xfId="104" applyFill="1" applyBorder="1" applyAlignment="1">
      <alignment horizontal="left" vertical="top" wrapText="1"/>
    </xf>
    <xf numFmtId="0" fontId="54" fillId="26" borderId="0" xfId="104" applyFont="1" applyFill="1" applyAlignment="1">
      <alignment horizontal="left" vertical="top" wrapText="1"/>
    </xf>
    <xf numFmtId="0" fontId="44" fillId="48" borderId="0" xfId="104" applyFill="1" applyAlignment="1">
      <alignment horizontal="left" vertical="top" wrapText="1"/>
    </xf>
    <xf numFmtId="0" fontId="4" fillId="47" borderId="105" xfId="0" applyFont="1" applyFill="1" applyBorder="1" applyAlignment="1">
      <alignment horizontal="left" vertical="center" wrapText="1"/>
    </xf>
    <xf numFmtId="0" fontId="23" fillId="26" borderId="0" xfId="0" applyFont="1" applyFill="1" applyAlignment="1">
      <alignment horizontal="left" vertical="top" wrapText="1"/>
    </xf>
    <xf numFmtId="0" fontId="24" fillId="25" borderId="0" xfId="0" applyFont="1" applyFill="1" applyAlignment="1">
      <alignment horizontal="left" vertical="top" wrapText="1"/>
    </xf>
    <xf numFmtId="0" fontId="26" fillId="26" borderId="0" xfId="1" applyFont="1" applyFill="1" applyAlignment="1">
      <alignment horizontal="left" vertical="top" wrapText="1"/>
    </xf>
    <xf numFmtId="0" fontId="30" fillId="26" borderId="0" xfId="0" applyFont="1" applyFill="1" applyAlignment="1">
      <alignment horizontal="left" vertical="top" wrapText="1"/>
    </xf>
    <xf numFmtId="0" fontId="4" fillId="26" borderId="16" xfId="0" applyFont="1" applyFill="1" applyBorder="1" applyAlignment="1">
      <alignment horizontal="left" vertical="top"/>
    </xf>
    <xf numFmtId="0" fontId="4" fillId="26" borderId="16" xfId="0" applyFont="1" applyFill="1" applyBorder="1" applyAlignment="1">
      <alignment horizontal="left" vertical="top" wrapText="1"/>
    </xf>
    <xf numFmtId="0" fontId="4" fillId="26" borderId="1" xfId="0" applyFont="1" applyFill="1" applyBorder="1" applyAlignment="1">
      <alignment horizontal="left" vertical="center" wrapText="1"/>
    </xf>
    <xf numFmtId="0" fontId="25" fillId="26" borderId="0" xfId="0" applyFont="1" applyFill="1" applyAlignment="1">
      <alignment horizontal="left" vertical="top" wrapText="1"/>
    </xf>
    <xf numFmtId="0" fontId="4" fillId="26" borderId="0" xfId="0" applyFont="1" applyFill="1" applyAlignment="1">
      <alignment horizontal="left" wrapText="1"/>
    </xf>
    <xf numFmtId="0" fontId="56" fillId="43" borderId="0" xfId="0" applyFont="1" applyFill="1" applyAlignment="1">
      <alignment horizontal="left" vertical="top" wrapText="1"/>
    </xf>
    <xf numFmtId="0" fontId="4" fillId="26" borderId="0" xfId="0" applyFont="1" applyFill="1" applyAlignment="1">
      <alignment horizontal="left" vertical="center"/>
    </xf>
    <xf numFmtId="0" fontId="1" fillId="26" borderId="0" xfId="0" applyFont="1" applyFill="1" applyAlignment="1">
      <alignment horizontal="left" wrapText="1"/>
    </xf>
    <xf numFmtId="0" fontId="33" fillId="26" borderId="0" xfId="0" applyFont="1" applyFill="1" applyAlignment="1">
      <alignment horizontal="left" vertical="top" wrapText="1"/>
    </xf>
    <xf numFmtId="0" fontId="58" fillId="48" borderId="0" xfId="0" applyFont="1" applyFill="1" applyAlignment="1">
      <alignment horizontal="left" vertical="top" wrapText="1"/>
    </xf>
    <xf numFmtId="0" fontId="4" fillId="26" borderId="0" xfId="0" applyFont="1" applyFill="1" applyAlignment="1">
      <alignment horizontal="left" vertical="top"/>
    </xf>
    <xf numFmtId="0" fontId="26" fillId="26" borderId="0" xfId="0" applyFont="1" applyFill="1" applyAlignment="1">
      <alignment horizontal="left" vertical="top" wrapText="1"/>
    </xf>
    <xf numFmtId="0" fontId="30" fillId="26" borderId="0" xfId="1" applyFont="1" applyFill="1" applyAlignment="1">
      <alignment horizontal="left" vertical="top" wrapText="1"/>
    </xf>
    <xf numFmtId="0" fontId="4" fillId="26" borderId="29" xfId="1" applyFont="1" applyFill="1" applyBorder="1" applyAlignment="1">
      <alignment horizontal="left" wrapText="1"/>
    </xf>
    <xf numFmtId="0" fontId="4" fillId="26" borderId="38" xfId="1" applyFont="1" applyFill="1" applyBorder="1" applyAlignment="1">
      <alignment horizontal="left" wrapText="1"/>
    </xf>
    <xf numFmtId="0" fontId="4" fillId="26" borderId="32" xfId="0" applyFont="1" applyFill="1" applyBorder="1" applyAlignment="1">
      <alignment horizontal="left" wrapText="1"/>
    </xf>
    <xf numFmtId="0" fontId="29" fillId="26" borderId="0" xfId="0" applyFont="1" applyFill="1" applyAlignment="1">
      <alignment horizontal="left" vertical="top" wrapText="1"/>
    </xf>
    <xf numFmtId="0" fontId="4" fillId="26" borderId="32" xfId="1" applyFont="1" applyFill="1" applyBorder="1" applyAlignment="1">
      <alignment horizontal="left" wrapText="1"/>
    </xf>
    <xf numFmtId="0" fontId="24" fillId="25" borderId="0" xfId="1" applyFont="1" applyFill="1" applyAlignment="1">
      <alignment horizontal="left" vertical="top" wrapText="1"/>
    </xf>
    <xf numFmtId="0" fontId="4" fillId="26" borderId="0" xfId="0" applyFont="1" applyFill="1" applyAlignment="1">
      <alignment horizontal="left" vertical="top" wrapText="1"/>
    </xf>
    <xf numFmtId="0" fontId="29" fillId="36" borderId="0" xfId="1" applyFont="1" applyFill="1" applyAlignment="1">
      <alignment horizontal="left" vertical="top" wrapText="1"/>
    </xf>
    <xf numFmtId="0" fontId="26" fillId="36" borderId="0" xfId="1" applyFont="1" applyFill="1" applyAlignment="1">
      <alignment horizontal="left" vertical="top" wrapText="1"/>
    </xf>
    <xf numFmtId="0" fontId="4" fillId="0" borderId="32" xfId="0" applyFont="1" applyBorder="1" applyAlignment="1">
      <alignment horizontal="left" wrapText="1"/>
    </xf>
    <xf numFmtId="0" fontId="4" fillId="36" borderId="0" xfId="0" applyFont="1" applyFill="1" applyAlignment="1">
      <alignment horizontal="left" vertical="top" wrapText="1"/>
    </xf>
    <xf numFmtId="0" fontId="4" fillId="26" borderId="73" xfId="0" applyFont="1" applyFill="1" applyBorder="1" applyAlignment="1">
      <alignment horizontal="left" vertical="top"/>
    </xf>
    <xf numFmtId="0" fontId="4" fillId="26" borderId="39" xfId="0" applyFont="1" applyFill="1" applyBorder="1" applyAlignment="1">
      <alignment horizontal="left" vertical="top" wrapText="1"/>
    </xf>
    <xf numFmtId="0" fontId="1" fillId="26" borderId="0" xfId="0" applyFont="1" applyFill="1" applyAlignment="1">
      <alignment horizontal="left" vertical="top"/>
    </xf>
    <xf numFmtId="0" fontId="26" fillId="36" borderId="0" xfId="0" applyFont="1" applyFill="1" applyAlignment="1">
      <alignment horizontal="left" vertical="top" wrapText="1"/>
    </xf>
    <xf numFmtId="0" fontId="70" fillId="26" borderId="0" xfId="0" applyFont="1" applyFill="1" applyAlignment="1">
      <alignment horizontal="left" vertical="top" wrapText="1"/>
    </xf>
    <xf numFmtId="0" fontId="4" fillId="26" borderId="0" xfId="1" applyFont="1" applyFill="1" applyAlignment="1">
      <alignment horizontal="left" vertical="top" wrapText="1"/>
    </xf>
    <xf numFmtId="0" fontId="31" fillId="26" borderId="23" xfId="102" applyFont="1" applyFill="1" applyBorder="1" applyAlignment="1">
      <alignment horizontal="left" vertical="top" wrapText="1"/>
    </xf>
    <xf numFmtId="0" fontId="31" fillId="26" borderId="21" xfId="102" applyFont="1" applyFill="1" applyBorder="1" applyAlignment="1">
      <alignment horizontal="left" vertical="top" wrapText="1"/>
    </xf>
    <xf numFmtId="0" fontId="31" fillId="26" borderId="14" xfId="0" applyFont="1" applyFill="1" applyBorder="1" applyAlignment="1">
      <alignment horizontal="left" vertical="top" wrapText="1"/>
    </xf>
    <xf numFmtId="0" fontId="31" fillId="26" borderId="26" xfId="102" applyFont="1" applyFill="1" applyBorder="1" applyAlignment="1">
      <alignment horizontal="left" vertical="top" wrapText="1"/>
    </xf>
    <xf numFmtId="0" fontId="61" fillId="46" borderId="0" xfId="0" applyFont="1" applyFill="1" applyAlignment="1">
      <alignment horizontal="left" vertical="top" wrapText="1"/>
    </xf>
    <xf numFmtId="0" fontId="26" fillId="46" borderId="0" xfId="0" applyFont="1" applyFill="1" applyAlignment="1">
      <alignment horizontal="left" vertical="top" wrapText="1"/>
    </xf>
    <xf numFmtId="0" fontId="43" fillId="26" borderId="0" xfId="0" applyFont="1" applyFill="1" applyAlignment="1">
      <alignment horizontal="left" vertical="top" wrapText="1"/>
    </xf>
    <xf numFmtId="0" fontId="4" fillId="26" borderId="36" xfId="0" applyFont="1" applyFill="1" applyBorder="1" applyAlignment="1">
      <alignment horizontal="left" vertical="center" wrapText="1"/>
    </xf>
    <xf numFmtId="0" fontId="1" fillId="36" borderId="2" xfId="0" applyFont="1" applyFill="1" applyBorder="1" applyAlignment="1">
      <alignment horizontal="left" vertical="top" wrapText="1"/>
    </xf>
    <xf numFmtId="0" fontId="1" fillId="26" borderId="0" xfId="0" applyFont="1" applyFill="1" applyAlignment="1">
      <alignment horizontal="left" vertical="top" wrapText="1"/>
    </xf>
    <xf numFmtId="0" fontId="1" fillId="36" borderId="13" xfId="0" applyFont="1" applyFill="1" applyBorder="1" applyAlignment="1">
      <alignment horizontal="left" vertical="top" wrapText="1"/>
    </xf>
    <xf numFmtId="0" fontId="40" fillId="0" borderId="0" xfId="0" applyFont="1" applyAlignment="1">
      <alignment horizontal="left"/>
    </xf>
    <xf numFmtId="0" fontId="24" fillId="25" borderId="0" xfId="0" applyFont="1" applyFill="1" applyAlignment="1">
      <alignment horizontal="left" vertical="center" wrapText="1"/>
    </xf>
    <xf numFmtId="0" fontId="68" fillId="49" borderId="0" xfId="0" quotePrefix="1" applyFont="1" applyFill="1" applyAlignment="1">
      <alignment horizontal="left" vertical="center" wrapText="1"/>
    </xf>
    <xf numFmtId="0" fontId="27" fillId="36" borderId="85" xfId="0" applyFont="1" applyFill="1" applyBorder="1" applyAlignment="1">
      <alignment horizontal="left" vertical="center" wrapText="1"/>
    </xf>
    <xf numFmtId="0" fontId="26" fillId="36" borderId="86" xfId="0" applyFont="1" applyFill="1" applyBorder="1" applyAlignment="1">
      <alignment horizontal="left" vertical="top" wrapText="1"/>
    </xf>
    <xf numFmtId="0" fontId="43" fillId="26" borderId="0" xfId="0" applyFont="1" applyFill="1" applyAlignment="1">
      <alignment horizontal="left" vertical="top"/>
    </xf>
    <xf numFmtId="0" fontId="29" fillId="36" borderId="0" xfId="0" applyFont="1" applyFill="1" applyAlignment="1">
      <alignment horizontal="left" vertical="top" wrapText="1"/>
    </xf>
    <xf numFmtId="0" fontId="26" fillId="36" borderId="37" xfId="0" applyFont="1" applyFill="1" applyBorder="1" applyAlignment="1">
      <alignment horizontal="left" vertical="top" wrapText="1"/>
    </xf>
    <xf numFmtId="0" fontId="27" fillId="46" borderId="0" xfId="0" applyFont="1" applyFill="1" applyAlignment="1">
      <alignment horizontal="left" vertical="top" wrapText="1"/>
    </xf>
    <xf numFmtId="0" fontId="4" fillId="46" borderId="0" xfId="0" applyFont="1" applyFill="1" applyAlignment="1">
      <alignment horizontal="left" vertical="top" wrapText="1"/>
    </xf>
    <xf numFmtId="0" fontId="43" fillId="46" borderId="0" xfId="0" applyFont="1" applyFill="1" applyAlignment="1">
      <alignment horizontal="left" vertical="top" wrapText="1"/>
    </xf>
    <xf numFmtId="0" fontId="29" fillId="46" borderId="0" xfId="0" applyFont="1" applyFill="1" applyAlignment="1">
      <alignment horizontal="left" vertical="top" wrapText="1"/>
    </xf>
    <xf numFmtId="0" fontId="1" fillId="46" borderId="3" xfId="0" applyFont="1" applyFill="1" applyBorder="1" applyAlignment="1">
      <alignment horizontal="left" vertical="top" wrapText="1"/>
    </xf>
    <xf numFmtId="0" fontId="1" fillId="46" borderId="2" xfId="0" applyFont="1" applyFill="1" applyBorder="1" applyAlignment="1">
      <alignment horizontal="left" vertical="top" wrapText="1"/>
    </xf>
    <xf numFmtId="0" fontId="1" fillId="46" borderId="22" xfId="0" applyFont="1" applyFill="1" applyBorder="1" applyAlignment="1">
      <alignment horizontal="left" vertical="top" wrapText="1"/>
    </xf>
    <xf numFmtId="0" fontId="1" fillId="46" borderId="14" xfId="0" applyFont="1" applyFill="1" applyBorder="1" applyAlignment="1">
      <alignment horizontal="left" vertical="top" wrapText="1"/>
    </xf>
    <xf numFmtId="0" fontId="1" fillId="46" borderId="25" xfId="0" applyFont="1" applyFill="1" applyBorder="1" applyAlignment="1">
      <alignment horizontal="left" vertical="top" wrapText="1"/>
    </xf>
    <xf numFmtId="0" fontId="27" fillId="26" borderId="85" xfId="0" applyFont="1" applyFill="1" applyBorder="1" applyAlignment="1">
      <alignment horizontal="left" vertical="top" wrapText="1"/>
    </xf>
    <xf numFmtId="0" fontId="4" fillId="46" borderId="0" xfId="0" applyFont="1" applyFill="1" applyAlignment="1">
      <alignment horizontal="left" vertical="center"/>
    </xf>
    <xf numFmtId="0" fontId="4" fillId="47" borderId="105" xfId="105" applyFont="1" applyFill="1" applyBorder="1" applyAlignment="1">
      <alignment horizontal="left" vertical="center" wrapText="1"/>
    </xf>
    <xf numFmtId="0" fontId="23" fillId="26" borderId="0" xfId="105" applyFont="1" applyFill="1" applyAlignment="1">
      <alignment horizontal="left" vertical="top" wrapText="1"/>
    </xf>
    <xf numFmtId="0" fontId="27" fillId="26" borderId="0" xfId="105" applyFont="1" applyFill="1" applyAlignment="1">
      <alignment horizontal="left" vertical="top" wrapText="1"/>
    </xf>
    <xf numFmtId="0" fontId="4" fillId="26" borderId="0" xfId="105" applyFont="1" applyFill="1" applyAlignment="1">
      <alignment horizontal="left" vertical="top" wrapText="1"/>
    </xf>
    <xf numFmtId="0" fontId="26" fillId="26" borderId="13" xfId="105" applyFont="1" applyFill="1" applyBorder="1" applyAlignment="1">
      <alignment horizontal="left" vertical="top" wrapText="1"/>
    </xf>
    <xf numFmtId="0" fontId="26" fillId="26" borderId="0" xfId="105" applyFont="1" applyFill="1" applyAlignment="1">
      <alignment horizontal="left" vertical="top" wrapText="1"/>
    </xf>
    <xf numFmtId="0" fontId="4" fillId="26" borderId="13" xfId="105" applyFont="1" applyFill="1" applyBorder="1" applyAlignment="1">
      <alignment horizontal="left" vertical="center"/>
    </xf>
    <xf numFmtId="0" fontId="1" fillId="26" borderId="2" xfId="105" applyFont="1" applyFill="1" applyBorder="1" applyAlignment="1">
      <alignment horizontal="left" vertical="top" wrapText="1"/>
    </xf>
    <xf numFmtId="0" fontId="23" fillId="26" borderId="0" xfId="0" applyFont="1" applyFill="1" applyAlignment="1">
      <alignment horizontal="left" vertical="top"/>
    </xf>
    <xf numFmtId="0" fontId="24" fillId="25" borderId="0" xfId="0" applyFont="1" applyFill="1" applyAlignment="1">
      <alignment horizontal="left"/>
    </xf>
    <xf numFmtId="0" fontId="27" fillId="26" borderId="0" xfId="0" applyFont="1" applyFill="1" applyAlignment="1">
      <alignment horizontal="left" vertical="top" wrapText="1"/>
    </xf>
    <xf numFmtId="0" fontId="4" fillId="26" borderId="13" xfId="0" applyFont="1" applyFill="1" applyBorder="1" applyAlignment="1">
      <alignment horizontal="left" vertical="top"/>
    </xf>
    <xf numFmtId="0" fontId="27" fillId="26" borderId="13" xfId="0" applyFont="1" applyFill="1" applyBorder="1" applyAlignment="1">
      <alignment horizontal="left" vertical="top" wrapText="1"/>
    </xf>
    <xf numFmtId="0" fontId="4" fillId="0" borderId="13" xfId="1" applyFont="1" applyBorder="1" applyAlignment="1">
      <alignment horizontal="left"/>
    </xf>
    <xf numFmtId="0" fontId="40" fillId="32" borderId="0" xfId="0" applyFont="1" applyFill="1" applyAlignment="1">
      <alignment horizontal="left"/>
    </xf>
    <xf numFmtId="0" fontId="1" fillId="32" borderId="0" xfId="0" applyFont="1" applyFill="1" applyAlignment="1">
      <alignment horizontal="left"/>
    </xf>
    <xf numFmtId="0" fontId="1" fillId="28" borderId="0" xfId="1" applyFill="1" applyAlignment="1">
      <alignment horizontal="left"/>
    </xf>
    <xf numFmtId="0" fontId="1" fillId="28" borderId="0" xfId="0" applyFont="1" applyFill="1" applyAlignment="1">
      <alignment horizontal="left" vertical="top"/>
    </xf>
    <xf numFmtId="0" fontId="40" fillId="28" borderId="0" xfId="0" applyFont="1" applyFill="1" applyAlignment="1">
      <alignment horizontal="left"/>
    </xf>
    <xf numFmtId="0" fontId="1" fillId="28" borderId="0" xfId="0" applyFont="1" applyFill="1" applyAlignment="1">
      <alignment horizontal="left"/>
    </xf>
    <xf numFmtId="0" fontId="21" fillId="25" borderId="0" xfId="1" applyFont="1" applyFill="1" applyAlignment="1">
      <alignment horizontal="left"/>
    </xf>
    <xf numFmtId="0" fontId="40" fillId="32" borderId="16" xfId="0" applyFont="1" applyFill="1" applyBorder="1" applyAlignment="1">
      <alignment horizontal="left"/>
    </xf>
    <xf numFmtId="0" fontId="1" fillId="28" borderId="0" xfId="1" applyFill="1" applyAlignment="1">
      <alignment horizontal="left" vertical="top"/>
    </xf>
    <xf numFmtId="0" fontId="40" fillId="0" borderId="0" xfId="0" applyFont="1" applyAlignment="1">
      <alignment horizontal="left" vertical="center"/>
    </xf>
    <xf numFmtId="0" fontId="72" fillId="50" borderId="0" xfId="0" applyFont="1" applyFill="1" applyAlignment="1">
      <alignment vertical="center" wrapText="1"/>
    </xf>
    <xf numFmtId="0" fontId="51" fillId="32" borderId="0" xfId="0" applyFont="1" applyFill="1" applyAlignment="1">
      <alignment vertical="center" wrapText="1"/>
    </xf>
    <xf numFmtId="0" fontId="74" fillId="50" borderId="0" xfId="0" applyFont="1" applyFill="1" applyAlignment="1">
      <alignment vertical="center" wrapText="1"/>
    </xf>
    <xf numFmtId="0" fontId="75" fillId="50" borderId="0" xfId="0" applyFont="1" applyFill="1" applyAlignment="1">
      <alignment vertical="center" wrapText="1"/>
    </xf>
    <xf numFmtId="0" fontId="76" fillId="50" borderId="49" xfId="0" applyFont="1" applyFill="1" applyBorder="1" applyAlignment="1">
      <alignment vertical="center" wrapText="1"/>
    </xf>
    <xf numFmtId="0" fontId="76" fillId="50" borderId="0" xfId="0" applyFont="1" applyFill="1" applyAlignment="1">
      <alignment vertical="center"/>
    </xf>
    <xf numFmtId="0" fontId="76" fillId="50" borderId="0" xfId="0" applyFont="1" applyFill="1" applyAlignment="1">
      <alignment vertical="center" wrapText="1"/>
    </xf>
    <xf numFmtId="0" fontId="37" fillId="51" borderId="87" xfId="87" applyFill="1" applyBorder="1" applyAlignment="1" applyProtection="1">
      <alignment vertical="center"/>
    </xf>
    <xf numFmtId="0" fontId="78" fillId="50" borderId="68" xfId="0" applyFont="1" applyFill="1" applyBorder="1" applyAlignment="1">
      <alignment vertical="center" wrapText="1"/>
    </xf>
    <xf numFmtId="0" fontId="78" fillId="50" borderId="86" xfId="0" applyFont="1" applyFill="1" applyBorder="1" applyAlignment="1">
      <alignment vertical="center" wrapText="1"/>
    </xf>
    <xf numFmtId="0" fontId="79" fillId="50" borderId="0" xfId="0" applyFont="1" applyFill="1" applyAlignment="1">
      <alignment vertical="center" wrapText="1"/>
    </xf>
    <xf numFmtId="0" fontId="76" fillId="52" borderId="0" xfId="0" applyFont="1" applyFill="1" applyAlignment="1">
      <alignment vertical="center" wrapText="1"/>
    </xf>
    <xf numFmtId="0" fontId="75" fillId="52" borderId="0" xfId="0" applyFont="1" applyFill="1" applyAlignment="1">
      <alignment vertical="center" wrapText="1"/>
    </xf>
    <xf numFmtId="0" fontId="78" fillId="52" borderId="68" xfId="0" applyFont="1" applyFill="1" applyBorder="1" applyAlignment="1">
      <alignment vertical="center" wrapText="1"/>
    </xf>
    <xf numFmtId="0" fontId="78" fillId="52" borderId="46" xfId="0" applyFont="1" applyFill="1" applyBorder="1" applyAlignment="1">
      <alignment vertical="center" wrapText="1"/>
    </xf>
    <xf numFmtId="0" fontId="78" fillId="52" borderId="86" xfId="0" applyFont="1" applyFill="1" applyBorder="1" applyAlignment="1">
      <alignment vertical="center" wrapText="1"/>
    </xf>
    <xf numFmtId="0" fontId="78" fillId="32" borderId="0" xfId="0" applyFont="1" applyFill="1" applyAlignment="1">
      <alignment vertical="center"/>
    </xf>
    <xf numFmtId="0" fontId="78" fillId="32" borderId="45" xfId="0" applyFont="1" applyFill="1" applyBorder="1" applyAlignment="1">
      <alignment vertical="center"/>
    </xf>
    <xf numFmtId="0" fontId="78" fillId="32" borderId="49" xfId="0" applyFont="1" applyFill="1" applyBorder="1" applyAlignment="1">
      <alignment vertical="center"/>
    </xf>
    <xf numFmtId="0" fontId="0" fillId="0" borderId="0" xfId="0" applyAlignment="1">
      <alignment vertical="top" wrapText="1"/>
    </xf>
    <xf numFmtId="0" fontId="37" fillId="26" borderId="0" xfId="87" applyFill="1" applyBorder="1" applyAlignment="1" applyProtection="1">
      <alignment vertical="top"/>
    </xf>
    <xf numFmtId="0" fontId="37" fillId="0" borderId="0" xfId="87" applyBorder="1" applyAlignment="1" applyProtection="1">
      <alignment vertical="top"/>
    </xf>
    <xf numFmtId="0" fontId="4" fillId="26" borderId="0" xfId="87" applyFont="1" applyFill="1" applyBorder="1" applyAlignment="1" applyProtection="1">
      <alignment vertical="top"/>
    </xf>
    <xf numFmtId="0" fontId="4" fillId="0" borderId="0" xfId="0" applyFont="1" applyBorder="1" applyAlignment="1" applyProtection="1">
      <alignment vertical="top"/>
    </xf>
    <xf numFmtId="0" fontId="4" fillId="0" borderId="0" xfId="104" applyFont="1" applyBorder="1" applyAlignment="1" applyProtection="1">
      <alignment vertical="top"/>
    </xf>
    <xf numFmtId="0" fontId="0" fillId="0" borderId="0" xfId="0" applyBorder="1" applyAlignment="1" applyProtection="1">
      <alignment vertical="top"/>
    </xf>
    <xf numFmtId="0" fontId="37" fillId="0" borderId="0" xfId="87" applyAlignment="1" applyProtection="1">
      <alignment vertical="top"/>
    </xf>
    <xf numFmtId="0" fontId="44" fillId="47" borderId="74" xfId="104" applyFill="1" applyBorder="1" applyAlignment="1" applyProtection="1">
      <alignment horizontal="center" vertical="center" wrapText="1"/>
    </xf>
    <xf numFmtId="0" fontId="44" fillId="47" borderId="59" xfId="104" applyFill="1" applyBorder="1" applyAlignment="1" applyProtection="1">
      <alignment horizontal="center" vertical="center" wrapText="1"/>
    </xf>
    <xf numFmtId="0" fontId="44" fillId="47" borderId="49" xfId="104" applyFill="1" applyBorder="1" applyAlignment="1" applyProtection="1">
      <alignment horizontal="center" vertical="center" wrapText="1"/>
    </xf>
    <xf numFmtId="0" fontId="38" fillId="47" borderId="45" xfId="87" applyFont="1" applyFill="1" applyBorder="1" applyAlignment="1" applyProtection="1">
      <alignment horizontal="center" vertical="top" wrapText="1"/>
    </xf>
    <xf numFmtId="0" fontId="38" fillId="47" borderId="41" xfId="87" applyFont="1" applyFill="1" applyBorder="1" applyAlignment="1" applyProtection="1">
      <alignment horizontal="center" vertical="top" wrapText="1"/>
    </xf>
    <xf numFmtId="0" fontId="38" fillId="47" borderId="42" xfId="87" applyFont="1" applyFill="1" applyBorder="1" applyAlignment="1" applyProtection="1">
      <alignment horizontal="center" vertical="top" wrapText="1"/>
    </xf>
    <xf numFmtId="0" fontId="38" fillId="47" borderId="43" xfId="87" applyFont="1" applyFill="1" applyBorder="1" applyAlignment="1" applyProtection="1">
      <alignment horizontal="center" vertical="top" wrapText="1"/>
    </xf>
    <xf numFmtId="0" fontId="44" fillId="47" borderId="41" xfId="104" applyFill="1" applyBorder="1" applyAlignment="1" applyProtection="1">
      <alignment horizontal="center" vertical="top" wrapText="1"/>
    </xf>
    <xf numFmtId="0" fontId="44" fillId="47" borderId="42" xfId="104" applyFill="1" applyBorder="1" applyAlignment="1" applyProtection="1">
      <alignment horizontal="center" vertical="top" wrapText="1"/>
    </xf>
    <xf numFmtId="0" fontId="38" fillId="47" borderId="47" xfId="87" applyFont="1" applyFill="1" applyBorder="1" applyAlignment="1" applyProtection="1">
      <alignment horizontal="center" vertical="top" wrapText="1"/>
    </xf>
    <xf numFmtId="0" fontId="38" fillId="47" borderId="0" xfId="87" applyFont="1" applyFill="1" applyBorder="1" applyAlignment="1" applyProtection="1">
      <alignment horizontal="center" vertical="top" wrapText="1"/>
    </xf>
    <xf numFmtId="0" fontId="38" fillId="47" borderId="48" xfId="87" applyFont="1" applyFill="1" applyBorder="1" applyAlignment="1" applyProtection="1">
      <alignment horizontal="center" vertical="top" wrapText="1"/>
    </xf>
    <xf numFmtId="0" fontId="44" fillId="47" borderId="47" xfId="104" applyFill="1" applyBorder="1" applyAlignment="1" applyProtection="1">
      <alignment horizontal="center" vertical="top" wrapText="1"/>
    </xf>
    <xf numFmtId="0" fontId="44" fillId="47" borderId="0" xfId="104" applyFill="1" applyBorder="1" applyAlignment="1" applyProtection="1">
      <alignment horizontal="center" vertical="top" wrapText="1"/>
    </xf>
    <xf numFmtId="0" fontId="44" fillId="26" borderId="37" xfId="104" applyFill="1" applyBorder="1" applyAlignment="1" applyProtection="1">
      <alignment horizontal="center" vertical="top" wrapText="1"/>
    </xf>
    <xf numFmtId="0" fontId="44" fillId="0" borderId="37" xfId="104" applyBorder="1" applyAlignment="1" applyProtection="1">
      <alignment vertical="top" wrapText="1"/>
    </xf>
    <xf numFmtId="0" fontId="4" fillId="26" borderId="0" xfId="104" applyFont="1" applyFill="1" applyBorder="1" applyAlignment="1" applyProtection="1">
      <alignment vertical="top" wrapText="1"/>
    </xf>
    <xf numFmtId="0" fontId="1" fillId="26" borderId="0" xfId="104" applyFont="1" applyFill="1" applyBorder="1" applyAlignment="1" applyProtection="1">
      <alignment vertical="top" wrapText="1"/>
    </xf>
    <xf numFmtId="0" fontId="23" fillId="26" borderId="0" xfId="104" applyFont="1" applyFill="1" applyAlignment="1" applyProtection="1">
      <alignment vertical="top" wrapText="1"/>
    </xf>
    <xf numFmtId="0" fontId="49" fillId="26" borderId="0" xfId="104" applyNumberFormat="1" applyFont="1" applyFill="1" applyAlignment="1" applyProtection="1">
      <alignment horizontal="left" vertical="top" wrapText="1"/>
    </xf>
    <xf numFmtId="0" fontId="44" fillId="0" borderId="0" xfId="104" applyAlignment="1" applyProtection="1">
      <alignment horizontal="left" vertical="top" wrapText="1"/>
    </xf>
    <xf numFmtId="0" fontId="44" fillId="26" borderId="0" xfId="104" applyFill="1" applyAlignment="1" applyProtection="1">
      <alignment horizontal="left" vertical="top" wrapText="1"/>
    </xf>
    <xf numFmtId="0" fontId="24" fillId="25" borderId="0" xfId="104" applyFont="1" applyFill="1" applyBorder="1" applyAlignment="1" applyProtection="1">
      <alignment vertical="top" wrapText="1"/>
    </xf>
    <xf numFmtId="0" fontId="37" fillId="26" borderId="0" xfId="87" applyFill="1" applyAlignment="1" applyProtection="1">
      <alignment horizontal="left" vertical="top"/>
    </xf>
    <xf numFmtId="0" fontId="37" fillId="0" borderId="0" xfId="87" applyAlignment="1" applyProtection="1">
      <alignment horizontal="left" vertical="top"/>
    </xf>
    <xf numFmtId="0" fontId="37" fillId="28" borderId="0" xfId="87" applyNumberFormat="1" applyFill="1" applyAlignment="1" applyProtection="1">
      <alignment horizontal="left" vertical="top" wrapText="1"/>
    </xf>
    <xf numFmtId="0" fontId="37" fillId="28" borderId="0" xfId="87" applyFill="1" applyAlignment="1" applyProtection="1">
      <alignment horizontal="left" vertical="top" wrapText="1"/>
    </xf>
    <xf numFmtId="0" fontId="51" fillId="28" borderId="0" xfId="104" applyNumberFormat="1" applyFont="1" applyFill="1" applyAlignment="1" applyProtection="1">
      <alignment horizontal="left" vertical="top" wrapText="1"/>
    </xf>
    <xf numFmtId="0" fontId="51" fillId="28" borderId="0" xfId="104" applyFont="1" applyFill="1" applyAlignment="1" applyProtection="1">
      <alignment horizontal="left" vertical="top" wrapText="1"/>
    </xf>
    <xf numFmtId="0" fontId="4" fillId="26" borderId="0" xfId="104" applyFont="1" applyFill="1" applyAlignment="1" applyProtection="1">
      <alignment vertical="top" wrapText="1"/>
    </xf>
    <xf numFmtId="0" fontId="44" fillId="0" borderId="0" xfId="104" applyAlignment="1" applyProtection="1">
      <alignment vertical="top" wrapText="1"/>
    </xf>
    <xf numFmtId="0" fontId="53" fillId="26" borderId="0" xfId="104" applyFont="1" applyFill="1" applyAlignment="1" applyProtection="1">
      <alignment vertical="top" wrapText="1"/>
    </xf>
    <xf numFmtId="0" fontId="53" fillId="26" borderId="0" xfId="104" applyFont="1" applyFill="1" applyBorder="1" applyAlignment="1" applyProtection="1">
      <alignment vertical="top" wrapText="1"/>
    </xf>
    <xf numFmtId="0" fontId="49" fillId="26" borderId="1" xfId="104" applyNumberFormat="1" applyFont="1" applyFill="1" applyBorder="1" applyAlignment="1" applyProtection="1">
      <alignment horizontal="left" vertical="top" wrapText="1"/>
    </xf>
    <xf numFmtId="0" fontId="44" fillId="0" borderId="2" xfId="104" applyBorder="1" applyAlignment="1" applyProtection="1">
      <alignment horizontal="left" vertical="top" wrapText="1"/>
    </xf>
    <xf numFmtId="0" fontId="49" fillId="26" borderId="39" xfId="104" applyNumberFormat="1" applyFont="1" applyFill="1" applyBorder="1" applyAlignment="1" applyProtection="1">
      <alignment horizontal="left" vertical="top" wrapText="1"/>
    </xf>
    <xf numFmtId="0" fontId="49" fillId="26" borderId="37" xfId="104" applyNumberFormat="1" applyFont="1" applyFill="1" applyBorder="1" applyAlignment="1" applyProtection="1">
      <alignment horizontal="left" vertical="top" wrapText="1"/>
    </xf>
    <xf numFmtId="0" fontId="49" fillId="26" borderId="32" xfId="104" applyNumberFormat="1" applyFont="1" applyFill="1" applyBorder="1" applyAlignment="1" applyProtection="1">
      <alignment horizontal="left" vertical="top" wrapText="1"/>
    </xf>
    <xf numFmtId="0" fontId="49" fillId="26" borderId="13" xfId="104" applyNumberFormat="1" applyFont="1" applyFill="1" applyBorder="1" applyAlignment="1" applyProtection="1">
      <alignment horizontal="left" vertical="top" wrapText="1"/>
    </xf>
    <xf numFmtId="0" fontId="52" fillId="26" borderId="0" xfId="104" applyFont="1" applyFill="1" applyAlignment="1" applyProtection="1">
      <alignment vertical="top" wrapText="1"/>
    </xf>
    <xf numFmtId="0" fontId="26" fillId="26" borderId="13" xfId="104" applyFont="1" applyFill="1" applyBorder="1" applyAlignment="1" applyProtection="1">
      <alignment vertical="top" wrapText="1"/>
    </xf>
    <xf numFmtId="0" fontId="44" fillId="0" borderId="13" xfId="104" applyBorder="1" applyAlignment="1" applyProtection="1">
      <alignment vertical="top" wrapText="1"/>
    </xf>
    <xf numFmtId="0" fontId="44" fillId="30" borderId="1" xfId="104" applyFill="1" applyBorder="1" applyAlignment="1" applyProtection="1">
      <alignment vertical="top" wrapText="1"/>
      <protection locked="0"/>
    </xf>
    <xf numFmtId="0" fontId="44" fillId="0" borderId="3" xfId="104" applyBorder="1" applyAlignment="1" applyProtection="1">
      <alignment vertical="top" wrapText="1"/>
      <protection locked="0"/>
    </xf>
    <xf numFmtId="164" fontId="44" fillId="44" borderId="1" xfId="104" applyNumberFormat="1" applyFill="1" applyBorder="1" applyAlignment="1" applyProtection="1">
      <alignment vertical="top" wrapText="1"/>
      <protection locked="0"/>
    </xf>
    <xf numFmtId="0" fontId="53" fillId="26" borderId="38" xfId="104" applyFont="1" applyFill="1" applyBorder="1" applyAlignment="1" applyProtection="1">
      <alignment vertical="top" wrapText="1"/>
    </xf>
    <xf numFmtId="164" fontId="44" fillId="29" borderId="1" xfId="104" applyNumberFormat="1" applyFill="1" applyBorder="1" applyAlignment="1" applyProtection="1">
      <alignment vertical="top" wrapText="1"/>
    </xf>
    <xf numFmtId="0" fontId="44" fillId="0" borderId="3" xfId="104" applyBorder="1" applyAlignment="1" applyProtection="1">
      <alignment vertical="top" wrapText="1"/>
    </xf>
    <xf numFmtId="0" fontId="44" fillId="45" borderId="1" xfId="104" applyFill="1" applyBorder="1" applyAlignment="1" applyProtection="1">
      <alignment vertical="top" wrapText="1"/>
    </xf>
    <xf numFmtId="0" fontId="44" fillId="48" borderId="37" xfId="104" applyFill="1" applyBorder="1" applyAlignment="1" applyProtection="1">
      <alignment vertical="top" wrapText="1"/>
    </xf>
    <xf numFmtId="0" fontId="44" fillId="47" borderId="0" xfId="104" applyFill="1" applyAlignment="1" applyProtection="1">
      <alignment vertical="top" wrapText="1"/>
    </xf>
    <xf numFmtId="0" fontId="28" fillId="26" borderId="0" xfId="104" applyNumberFormat="1" applyFont="1" applyFill="1" applyAlignment="1" applyProtection="1">
      <alignment horizontal="left" vertical="top" wrapText="1"/>
    </xf>
    <xf numFmtId="0" fontId="28" fillId="0" borderId="0" xfId="104" applyFont="1" applyAlignment="1" applyProtection="1">
      <alignment horizontal="left" vertical="top" wrapText="1"/>
    </xf>
    <xf numFmtId="0" fontId="4" fillId="38" borderId="44" xfId="104" applyNumberFormat="1" applyFont="1" applyFill="1" applyBorder="1" applyAlignment="1" applyProtection="1">
      <alignment horizontal="left" vertical="center" wrapText="1"/>
    </xf>
    <xf numFmtId="0" fontId="4" fillId="38" borderId="68" xfId="104" applyFont="1" applyFill="1" applyBorder="1" applyAlignment="1" applyProtection="1">
      <alignment horizontal="left" vertical="center" wrapText="1"/>
    </xf>
    <xf numFmtId="0" fontId="4" fillId="38" borderId="46" xfId="104" applyFont="1" applyFill="1" applyBorder="1" applyAlignment="1" applyProtection="1">
      <alignment horizontal="left" vertical="center" wrapText="1"/>
    </xf>
    <xf numFmtId="0" fontId="44" fillId="26" borderId="0" xfId="104" applyFill="1" applyAlignment="1" applyProtection="1">
      <alignment vertical="top" wrapText="1"/>
    </xf>
    <xf numFmtId="0" fontId="44" fillId="48" borderId="39" xfId="104" applyFill="1" applyBorder="1" applyAlignment="1" applyProtection="1">
      <alignment horizontal="center" vertical="top" wrapText="1"/>
    </xf>
    <xf numFmtId="0" fontId="44" fillId="48" borderId="37" xfId="104" applyFill="1" applyBorder="1" applyAlignment="1" applyProtection="1">
      <alignment horizontal="center" vertical="top" wrapText="1"/>
    </xf>
    <xf numFmtId="0" fontId="44" fillId="48" borderId="40" xfId="104" applyFill="1" applyBorder="1" applyAlignment="1" applyProtection="1">
      <alignment horizontal="center" vertical="top" wrapText="1"/>
    </xf>
    <xf numFmtId="0" fontId="44" fillId="48" borderId="38" xfId="104" applyFill="1" applyBorder="1" applyAlignment="1" applyProtection="1">
      <alignment horizontal="center" vertical="top" wrapText="1"/>
    </xf>
    <xf numFmtId="0" fontId="44" fillId="48" borderId="0" xfId="104" applyFill="1" applyBorder="1" applyAlignment="1" applyProtection="1">
      <alignment horizontal="center" vertical="top" wrapText="1"/>
    </xf>
    <xf numFmtId="0" fontId="44" fillId="48" borderId="29" xfId="104" applyFill="1" applyBorder="1" applyAlignment="1" applyProtection="1">
      <alignment horizontal="center" vertical="top" wrapText="1"/>
    </xf>
    <xf numFmtId="0" fontId="44" fillId="48" borderId="32" xfId="104" applyFill="1" applyBorder="1" applyAlignment="1" applyProtection="1">
      <alignment horizontal="center" vertical="top" wrapText="1"/>
    </xf>
    <xf numFmtId="0" fontId="44" fillId="48" borderId="13" xfId="104" applyFill="1" applyBorder="1" applyAlignment="1" applyProtection="1">
      <alignment horizontal="center" vertical="top" wrapText="1"/>
    </xf>
    <xf numFmtId="0" fontId="44" fillId="48" borderId="28" xfId="104" applyFill="1" applyBorder="1" applyAlignment="1" applyProtection="1">
      <alignment horizontal="center" vertical="top" wrapText="1"/>
    </xf>
    <xf numFmtId="0" fontId="54" fillId="26" borderId="0" xfId="104" applyFont="1" applyFill="1" applyAlignment="1" applyProtection="1">
      <alignment vertical="top" wrapText="1"/>
    </xf>
    <xf numFmtId="0" fontId="37" fillId="26" borderId="0" xfId="87" applyFill="1" applyAlignment="1" applyProtection="1">
      <alignment vertical="top" wrapText="1"/>
    </xf>
    <xf numFmtId="0" fontId="44" fillId="48" borderId="0" xfId="104" applyFill="1" applyAlignment="1" applyProtection="1">
      <alignment horizontal="left" vertical="top" wrapText="1"/>
    </xf>
    <xf numFmtId="0" fontId="54" fillId="26" borderId="0" xfId="104" applyFont="1" applyFill="1" applyAlignment="1" applyProtection="1">
      <alignment horizontal="left" vertical="top" wrapText="1"/>
    </xf>
    <xf numFmtId="0" fontId="37" fillId="47" borderId="0" xfId="87" applyFill="1" applyAlignment="1" applyProtection="1">
      <alignment vertical="top"/>
    </xf>
    <xf numFmtId="0" fontId="37" fillId="47" borderId="0" xfId="87" applyFill="1" applyAlignment="1" applyProtection="1">
      <alignment horizontal="left" vertical="top" wrapText="1"/>
    </xf>
    <xf numFmtId="0" fontId="30" fillId="26" borderId="0" xfId="0" applyNumberFormat="1" applyFont="1" applyFill="1" applyBorder="1" applyAlignment="1" applyProtection="1">
      <alignment horizontal="left" vertical="top" wrapText="1"/>
    </xf>
    <xf numFmtId="14" fontId="1" fillId="2" borderId="1" xfId="0" applyNumberFormat="1" applyFont="1" applyFill="1" applyBorder="1" applyAlignment="1" applyProtection="1">
      <alignment horizontal="left" vertical="top"/>
      <protection locked="0"/>
    </xf>
    <xf numFmtId="14" fontId="1" fillId="2" borderId="2" xfId="0" applyNumberFormat="1" applyFont="1" applyFill="1" applyBorder="1" applyAlignment="1" applyProtection="1">
      <alignment horizontal="left" vertical="top"/>
      <protection locked="0"/>
    </xf>
    <xf numFmtId="14" fontId="1" fillId="2" borderId="3" xfId="0" applyNumberFormat="1" applyFont="1" applyFill="1" applyBorder="1" applyAlignment="1" applyProtection="1">
      <alignment horizontal="left" vertical="top"/>
      <protection locked="0"/>
    </xf>
    <xf numFmtId="14" fontId="1" fillId="2" borderId="16" xfId="0" applyNumberFormat="1" applyFont="1" applyFill="1" applyBorder="1" applyAlignment="1" applyProtection="1">
      <alignment horizontal="left" vertical="top"/>
      <protection locked="0"/>
    </xf>
    <xf numFmtId="0" fontId="4" fillId="26" borderId="1" xfId="0" applyNumberFormat="1" applyFont="1" applyFill="1" applyBorder="1" applyAlignment="1" applyProtection="1">
      <alignment horizontal="left" vertical="center" wrapText="1"/>
    </xf>
    <xf numFmtId="0" fontId="4" fillId="26" borderId="2" xfId="0" applyNumberFormat="1" applyFont="1" applyFill="1" applyBorder="1" applyAlignment="1" applyProtection="1">
      <alignment horizontal="left" vertical="center" wrapText="1"/>
    </xf>
    <xf numFmtId="0" fontId="37" fillId="47" borderId="56" xfId="0" applyFont="1" applyFill="1" applyBorder="1" applyAlignment="1" applyProtection="1">
      <alignment horizontal="left"/>
    </xf>
    <xf numFmtId="0" fontId="4" fillId="47" borderId="41" xfId="0" applyFont="1" applyFill="1" applyBorder="1" applyAlignment="1" applyProtection="1">
      <alignment horizontal="center" vertical="center" wrapText="1"/>
    </xf>
    <xf numFmtId="0" fontId="1" fillId="47" borderId="42" xfId="0" applyFont="1" applyFill="1" applyBorder="1" applyAlignment="1" applyProtection="1">
      <alignment horizontal="center" vertical="center" wrapText="1"/>
    </xf>
    <xf numFmtId="0" fontId="1" fillId="47" borderId="43" xfId="0" applyFont="1" applyFill="1" applyBorder="1" applyAlignment="1" applyProtection="1">
      <alignment horizontal="center" vertical="center" wrapText="1"/>
    </xf>
    <xf numFmtId="0" fontId="22" fillId="47" borderId="47" xfId="0" applyFont="1" applyFill="1" applyBorder="1" applyAlignment="1" applyProtection="1">
      <alignment horizontal="center" vertical="center" wrapText="1"/>
    </xf>
    <xf numFmtId="0" fontId="22" fillId="47" borderId="0" xfId="0" applyFont="1" applyFill="1" applyAlignment="1" applyProtection="1">
      <alignment horizontal="center" vertical="center" wrapText="1"/>
    </xf>
    <xf numFmtId="0" fontId="22" fillId="47" borderId="48" xfId="0" applyFont="1" applyFill="1" applyBorder="1" applyAlignment="1" applyProtection="1">
      <alignment horizontal="center" vertical="center" wrapText="1"/>
    </xf>
    <xf numFmtId="0" fontId="22" fillId="47" borderId="52" xfId="0" applyFont="1" applyFill="1" applyBorder="1" applyAlignment="1" applyProtection="1">
      <alignment horizontal="center" vertical="center" wrapText="1"/>
    </xf>
    <xf numFmtId="0" fontId="22" fillId="47" borderId="53" xfId="0" applyFont="1" applyFill="1" applyBorder="1" applyAlignment="1" applyProtection="1">
      <alignment horizontal="center" vertical="center" wrapText="1"/>
    </xf>
    <xf numFmtId="0" fontId="22" fillId="47" borderId="54" xfId="0" applyFont="1" applyFill="1" applyBorder="1" applyAlignment="1" applyProtection="1">
      <alignment horizontal="center" vertical="center" wrapText="1"/>
    </xf>
    <xf numFmtId="0" fontId="38" fillId="47" borderId="46" xfId="87" applyFont="1" applyFill="1" applyBorder="1" applyAlignment="1" applyProtection="1">
      <alignment horizontal="center" vertical="top" wrapText="1"/>
    </xf>
    <xf numFmtId="0" fontId="4" fillId="26" borderId="3" xfId="0" applyNumberFormat="1" applyFont="1" applyFill="1" applyBorder="1" applyAlignment="1" applyProtection="1">
      <alignment horizontal="left" vertical="center" wrapText="1"/>
    </xf>
    <xf numFmtId="0" fontId="26" fillId="26" borderId="0" xfId="1" applyFont="1" applyFill="1" applyAlignment="1" applyProtection="1">
      <alignment horizontal="left" vertical="top" wrapText="1"/>
    </xf>
    <xf numFmtId="0" fontId="1" fillId="26" borderId="0" xfId="0" applyFont="1" applyFill="1" applyAlignment="1" applyProtection="1">
      <alignment horizontal="left" vertical="top" wrapText="1"/>
    </xf>
    <xf numFmtId="0" fontId="38" fillId="47" borderId="49" xfId="87" applyFont="1" applyFill="1" applyBorder="1" applyAlignment="1" applyProtection="1">
      <alignment horizontal="center" vertical="top" wrapText="1"/>
    </xf>
    <xf numFmtId="0" fontId="37" fillId="47" borderId="50" xfId="0" applyFont="1" applyFill="1" applyBorder="1" applyAlignment="1" applyProtection="1">
      <alignment horizontal="left"/>
    </xf>
    <xf numFmtId="0" fontId="37" fillId="47" borderId="51" xfId="0" applyFont="1" applyFill="1" applyBorder="1" applyAlignment="1" applyProtection="1">
      <alignment horizontal="left"/>
    </xf>
    <xf numFmtId="0" fontId="37" fillId="47" borderId="56" xfId="87" applyFont="1" applyFill="1" applyBorder="1" applyAlignment="1" applyProtection="1">
      <alignment horizontal="left"/>
    </xf>
    <xf numFmtId="0" fontId="23" fillId="26" borderId="0" xfId="0" applyFont="1" applyFill="1" applyAlignment="1" applyProtection="1">
      <alignment vertical="top" wrapText="1"/>
    </xf>
    <xf numFmtId="0" fontId="24" fillId="25" borderId="0" xfId="0" applyFont="1" applyFill="1" applyAlignment="1" applyProtection="1">
      <alignment horizontal="left" vertical="top" wrapText="1"/>
    </xf>
    <xf numFmtId="0" fontId="37" fillId="47" borderId="55" xfId="0" applyFont="1" applyFill="1" applyBorder="1" applyAlignment="1" applyProtection="1">
      <alignment horizontal="left"/>
    </xf>
    <xf numFmtId="0" fontId="1" fillId="26" borderId="0" xfId="0" applyFont="1" applyFill="1" applyBorder="1" applyAlignment="1" applyProtection="1">
      <alignment horizontal="left" wrapText="1"/>
    </xf>
    <xf numFmtId="0" fontId="1" fillId="26" borderId="29" xfId="0" applyFont="1" applyFill="1" applyBorder="1" applyAlignment="1" applyProtection="1">
      <alignment horizontal="left" wrapText="1"/>
    </xf>
    <xf numFmtId="0" fontId="1" fillId="30" borderId="16" xfId="0" applyNumberFormat="1" applyFont="1" applyFill="1" applyBorder="1" applyAlignment="1" applyProtection="1">
      <alignment horizontal="left" vertical="center" shrinkToFit="1"/>
      <protection locked="0"/>
    </xf>
    <xf numFmtId="0" fontId="58" fillId="48" borderId="0" xfId="0" applyFont="1" applyFill="1" applyAlignment="1" applyProtection="1">
      <alignment vertical="top" wrapText="1"/>
    </xf>
    <xf numFmtId="0" fontId="35" fillId="48" borderId="0" xfId="0" applyFont="1" applyFill="1" applyAlignment="1" applyProtection="1">
      <alignment vertical="top" wrapText="1"/>
    </xf>
    <xf numFmtId="0" fontId="4" fillId="26" borderId="0" xfId="0" applyFont="1" applyFill="1" applyAlignment="1" applyProtection="1">
      <alignment wrapText="1"/>
    </xf>
    <xf numFmtId="0" fontId="22" fillId="26" borderId="0" xfId="0" applyFont="1" applyFill="1" applyAlignment="1" applyProtection="1">
      <alignment wrapText="1"/>
    </xf>
    <xf numFmtId="0" fontId="33" fillId="26" borderId="0" xfId="0" applyFont="1" applyFill="1" applyAlignment="1" applyProtection="1">
      <alignment vertical="top" wrapText="1"/>
    </xf>
    <xf numFmtId="0" fontId="1" fillId="29" borderId="16" xfId="0" applyNumberFormat="1" applyFont="1" applyFill="1" applyBorder="1" applyAlignment="1" applyProtection="1">
      <alignment horizontal="left" vertical="top"/>
    </xf>
    <xf numFmtId="0" fontId="1" fillId="26" borderId="0" xfId="0" applyFont="1" applyFill="1" applyBorder="1" applyAlignment="1" applyProtection="1">
      <alignment wrapText="1"/>
    </xf>
    <xf numFmtId="0" fontId="31" fillId="30" borderId="16" xfId="0" applyNumberFormat="1" applyFont="1" applyFill="1" applyBorder="1" applyAlignment="1" applyProtection="1">
      <alignment horizontal="left" vertical="top" wrapText="1"/>
      <protection locked="0"/>
    </xf>
    <xf numFmtId="0" fontId="1" fillId="26" borderId="16" xfId="0" applyFont="1" applyFill="1" applyBorder="1" applyAlignment="1" applyProtection="1">
      <alignment vertical="top" wrapText="1"/>
      <protection locked="0"/>
    </xf>
    <xf numFmtId="0" fontId="25" fillId="26" borderId="0" xfId="0" applyNumberFormat="1" applyFont="1" applyFill="1" applyBorder="1" applyAlignment="1" applyProtection="1">
      <alignment vertical="top" wrapText="1"/>
    </xf>
    <xf numFmtId="0" fontId="56" fillId="30" borderId="1" xfId="0" applyFont="1" applyFill="1" applyBorder="1" applyAlignment="1" applyProtection="1">
      <alignment vertical="top" wrapText="1"/>
      <protection locked="0"/>
    </xf>
    <xf numFmtId="0" fontId="22" fillId="30" borderId="2" xfId="0" applyFont="1" applyFill="1" applyBorder="1" applyAlignment="1" applyProtection="1">
      <alignment vertical="top" wrapText="1"/>
      <protection locked="0"/>
    </xf>
    <xf numFmtId="0" fontId="22" fillId="30" borderId="3" xfId="0" applyFont="1" applyFill="1" applyBorder="1" applyAlignment="1" applyProtection="1">
      <alignment vertical="top" wrapText="1"/>
      <protection locked="0"/>
    </xf>
    <xf numFmtId="0" fontId="56" fillId="43" borderId="0" xfId="0" applyFont="1" applyFill="1" applyBorder="1" applyAlignment="1" applyProtection="1">
      <alignment horizontal="left" vertical="top" wrapText="1"/>
    </xf>
    <xf numFmtId="0" fontId="1" fillId="26" borderId="29" xfId="0" applyFont="1" applyFill="1" applyBorder="1" applyAlignment="1" applyProtection="1"/>
    <xf numFmtId="0" fontId="4" fillId="26" borderId="0" xfId="0" applyFont="1" applyFill="1" applyBorder="1" applyAlignment="1" applyProtection="1">
      <alignment horizontal="left" wrapText="1"/>
    </xf>
    <xf numFmtId="0" fontId="4" fillId="26" borderId="29" xfId="0" applyFont="1" applyFill="1" applyBorder="1" applyAlignment="1" applyProtection="1">
      <alignment horizontal="left" wrapText="1"/>
    </xf>
    <xf numFmtId="0" fontId="1" fillId="2" borderId="16" xfId="0" applyNumberFormat="1" applyFont="1" applyFill="1" applyBorder="1" applyAlignment="1" applyProtection="1">
      <alignment horizontal="left" vertical="top"/>
      <protection locked="0"/>
    </xf>
    <xf numFmtId="0" fontId="1" fillId="30" borderId="1" xfId="0" applyNumberFormat="1" applyFont="1" applyFill="1" applyBorder="1" applyAlignment="1" applyProtection="1">
      <alignment horizontal="left" vertical="center"/>
      <protection locked="0"/>
    </xf>
    <xf numFmtId="0" fontId="1" fillId="30" borderId="2" xfId="0" applyNumberFormat="1" applyFont="1" applyFill="1" applyBorder="1" applyAlignment="1" applyProtection="1">
      <alignment horizontal="left" vertical="center"/>
      <protection locked="0"/>
    </xf>
    <xf numFmtId="0" fontId="1" fillId="30" borderId="3" xfId="0" applyNumberFormat="1" applyFont="1" applyFill="1" applyBorder="1" applyAlignment="1" applyProtection="1">
      <alignment horizontal="left" vertical="center"/>
      <protection locked="0"/>
    </xf>
    <xf numFmtId="0" fontId="1" fillId="30" borderId="1" xfId="0" applyNumberFormat="1" applyFont="1" applyFill="1" applyBorder="1" applyAlignment="1" applyProtection="1">
      <alignment horizontal="left" vertical="center" shrinkToFit="1"/>
      <protection locked="0"/>
    </xf>
    <xf numFmtId="0" fontId="1" fillId="30" borderId="2" xfId="0" applyNumberFormat="1" applyFont="1" applyFill="1" applyBorder="1" applyAlignment="1" applyProtection="1">
      <alignment horizontal="left" vertical="center" shrinkToFit="1"/>
      <protection locked="0"/>
    </xf>
    <xf numFmtId="0" fontId="1" fillId="30" borderId="3" xfId="0" applyNumberFormat="1" applyFont="1" applyFill="1" applyBorder="1" applyAlignment="1" applyProtection="1">
      <alignment horizontal="left" vertical="center" shrinkToFit="1"/>
      <protection locked="0"/>
    </xf>
    <xf numFmtId="0" fontId="31" fillId="44" borderId="16" xfId="0" applyNumberFormat="1" applyFont="1" applyFill="1" applyBorder="1" applyAlignment="1" applyProtection="1">
      <alignment horizontal="left" vertical="top" wrapText="1"/>
      <protection locked="0"/>
    </xf>
    <xf numFmtId="0" fontId="4" fillId="26" borderId="0" xfId="0" applyFont="1" applyFill="1" applyAlignment="1" applyProtection="1">
      <alignment horizontal="left" vertical="top"/>
    </xf>
    <xf numFmtId="0" fontId="1" fillId="26" borderId="30" xfId="0" applyNumberFormat="1" applyFont="1" applyFill="1" applyBorder="1" applyAlignment="1" applyProtection="1">
      <alignment horizontal="left" wrapText="1"/>
    </xf>
    <xf numFmtId="0" fontId="1" fillId="26" borderId="14" xfId="0" applyNumberFormat="1" applyFont="1" applyFill="1" applyBorder="1" applyAlignment="1" applyProtection="1">
      <alignment horizontal="left" wrapText="1"/>
    </xf>
    <xf numFmtId="0" fontId="1" fillId="26" borderId="21" xfId="0" applyNumberFormat="1" applyFont="1" applyFill="1" applyBorder="1" applyAlignment="1" applyProtection="1">
      <alignment horizontal="left" wrapText="1"/>
    </xf>
    <xf numFmtId="0" fontId="4" fillId="26" borderId="0" xfId="0" applyNumberFormat="1" applyFont="1" applyFill="1" applyBorder="1" applyAlignment="1" applyProtection="1">
      <alignment vertical="top" wrapText="1"/>
    </xf>
    <xf numFmtId="0" fontId="1" fillId="2" borderId="1" xfId="0" applyNumberFormat="1" applyFont="1" applyFill="1" applyBorder="1" applyAlignment="1" applyProtection="1">
      <alignment vertical="top"/>
      <protection locked="0"/>
    </xf>
    <xf numFmtId="0" fontId="1" fillId="2" borderId="2" xfId="0" applyNumberFormat="1" applyFont="1" applyFill="1" applyBorder="1" applyAlignment="1" applyProtection="1">
      <alignment vertical="top"/>
      <protection locked="0"/>
    </xf>
    <xf numFmtId="0" fontId="1" fillId="2" borderId="3" xfId="0" applyNumberFormat="1" applyFont="1" applyFill="1" applyBorder="1" applyAlignment="1" applyProtection="1">
      <alignment vertical="top"/>
      <protection locked="0"/>
    </xf>
    <xf numFmtId="0" fontId="33" fillId="26" borderId="0" xfId="0" applyFont="1" applyFill="1" applyBorder="1" applyAlignment="1" applyProtection="1">
      <alignment horizontal="left" vertical="top" wrapText="1"/>
    </xf>
    <xf numFmtId="0" fontId="26" fillId="26" borderId="0" xfId="0" applyNumberFormat="1" applyFont="1" applyFill="1" applyBorder="1" applyAlignment="1" applyProtection="1">
      <alignment vertical="top" wrapText="1"/>
    </xf>
    <xf numFmtId="0" fontId="24" fillId="25" borderId="0" xfId="1" applyFont="1" applyFill="1" applyBorder="1" applyAlignment="1" applyProtection="1">
      <alignment vertical="top" wrapText="1"/>
    </xf>
    <xf numFmtId="15" fontId="1" fillId="26" borderId="0" xfId="0" applyNumberFormat="1" applyFont="1" applyFill="1" applyBorder="1" applyAlignment="1" applyProtection="1">
      <alignment vertical="top" wrapText="1"/>
    </xf>
    <xf numFmtId="0" fontId="1" fillId="26" borderId="27" xfId="0" applyNumberFormat="1" applyFont="1" applyFill="1" applyBorder="1" applyAlignment="1" applyProtection="1">
      <alignment horizontal="left" wrapText="1"/>
    </xf>
    <xf numFmtId="0" fontId="1" fillId="26" borderId="25" xfId="0" applyNumberFormat="1" applyFont="1" applyFill="1" applyBorder="1" applyAlignment="1" applyProtection="1">
      <alignment horizontal="left" wrapText="1"/>
    </xf>
    <xf numFmtId="0" fontId="4" fillId="26" borderId="32" xfId="1" applyNumberFormat="1" applyFont="1" applyFill="1" applyBorder="1" applyAlignment="1" applyProtection="1">
      <alignment horizontal="left" wrapText="1"/>
    </xf>
    <xf numFmtId="0" fontId="4" fillId="26" borderId="13" xfId="1" applyNumberFormat="1" applyFont="1" applyFill="1" applyBorder="1" applyAlignment="1" applyProtection="1">
      <alignment horizontal="left" wrapText="1"/>
    </xf>
    <xf numFmtId="0" fontId="4" fillId="26" borderId="28" xfId="1" applyNumberFormat="1" applyFont="1" applyFill="1" applyBorder="1" applyAlignment="1" applyProtection="1">
      <alignment horizontal="left" wrapText="1"/>
    </xf>
    <xf numFmtId="0" fontId="1" fillId="26" borderId="24" xfId="0" applyNumberFormat="1" applyFont="1" applyFill="1" applyBorder="1" applyAlignment="1" applyProtection="1">
      <alignment horizontal="left" wrapText="1"/>
    </xf>
    <xf numFmtId="0" fontId="1" fillId="26" borderId="22" xfId="0" applyNumberFormat="1" applyFont="1" applyFill="1" applyBorder="1" applyAlignment="1" applyProtection="1">
      <alignment horizontal="left" wrapText="1"/>
    </xf>
    <xf numFmtId="0" fontId="1" fillId="26" borderId="23" xfId="0" applyNumberFormat="1" applyFont="1" applyFill="1" applyBorder="1" applyAlignment="1" applyProtection="1">
      <alignment horizontal="left" wrapText="1"/>
    </xf>
    <xf numFmtId="0" fontId="30" fillId="26" borderId="0" xfId="1" applyFont="1" applyFill="1" applyAlignment="1" applyProtection="1">
      <alignment vertical="top" wrapText="1"/>
    </xf>
    <xf numFmtId="0" fontId="4" fillId="0" borderId="0" xfId="1" applyFont="1" applyAlignment="1" applyProtection="1">
      <alignment vertical="top" wrapText="1"/>
    </xf>
    <xf numFmtId="0" fontId="62" fillId="26" borderId="0" xfId="0" applyNumberFormat="1" applyFont="1" applyFill="1" applyBorder="1" applyAlignment="1" applyProtection="1">
      <alignment vertical="top" wrapText="1"/>
    </xf>
    <xf numFmtId="0" fontId="4" fillId="26" borderId="38" xfId="1" applyNumberFormat="1" applyFont="1" applyFill="1" applyBorder="1" applyAlignment="1" applyProtection="1">
      <alignment horizontal="left" wrapText="1"/>
    </xf>
    <xf numFmtId="0" fontId="4" fillId="26" borderId="0" xfId="1" applyNumberFormat="1" applyFont="1" applyFill="1" applyBorder="1" applyAlignment="1" applyProtection="1">
      <alignment horizontal="left" wrapText="1"/>
    </xf>
    <xf numFmtId="0" fontId="4" fillId="26" borderId="29" xfId="1" applyNumberFormat="1" applyFont="1" applyFill="1" applyBorder="1" applyAlignment="1" applyProtection="1">
      <alignment horizontal="left" wrapText="1"/>
    </xf>
    <xf numFmtId="0" fontId="1" fillId="30" borderId="24" xfId="1" applyNumberFormat="1" applyFont="1" applyFill="1" applyBorder="1" applyAlignment="1" applyProtection="1">
      <alignment horizontal="left" vertical="top" wrapText="1"/>
      <protection locked="0"/>
    </xf>
    <xf numFmtId="0" fontId="1" fillId="30" borderId="22" xfId="1" applyNumberFormat="1" applyFont="1" applyFill="1" applyBorder="1" applyAlignment="1" applyProtection="1">
      <alignment horizontal="left" vertical="top" wrapText="1"/>
      <protection locked="0"/>
    </xf>
    <xf numFmtId="0" fontId="1" fillId="30" borderId="23" xfId="1" applyNumberFormat="1" applyFont="1" applyFill="1" applyBorder="1" applyAlignment="1" applyProtection="1">
      <alignment horizontal="left" vertical="top" wrapText="1"/>
      <protection locked="0"/>
    </xf>
    <xf numFmtId="0" fontId="1" fillId="30" borderId="30" xfId="1" applyNumberFormat="1" applyFont="1" applyFill="1" applyBorder="1" applyAlignment="1" applyProtection="1">
      <alignment horizontal="left" vertical="top" wrapText="1"/>
      <protection locked="0"/>
    </xf>
    <xf numFmtId="0" fontId="1" fillId="30" borderId="14" xfId="1" applyNumberFormat="1" applyFont="1" applyFill="1" applyBorder="1" applyAlignment="1" applyProtection="1">
      <alignment horizontal="left" vertical="top" wrapText="1"/>
      <protection locked="0"/>
    </xf>
    <xf numFmtId="0" fontId="1" fillId="30" borderId="21" xfId="1" applyNumberFormat="1" applyFont="1" applyFill="1" applyBorder="1" applyAlignment="1" applyProtection="1">
      <alignment horizontal="left" vertical="top" wrapText="1"/>
      <protection locked="0"/>
    </xf>
    <xf numFmtId="0" fontId="26" fillId="26" borderId="0" xfId="0" applyFont="1" applyFill="1" applyAlignment="1" applyProtection="1">
      <alignment vertical="top" wrapText="1"/>
    </xf>
    <xf numFmtId="0" fontId="0" fillId="0" borderId="0" xfId="0" applyAlignment="1" applyProtection="1">
      <alignment vertical="top" wrapText="1"/>
    </xf>
    <xf numFmtId="0" fontId="37" fillId="47" borderId="50" xfId="87" applyFill="1" applyBorder="1" applyAlignment="1" applyProtection="1">
      <alignment horizontal="center"/>
    </xf>
    <xf numFmtId="0" fontId="37" fillId="47" borderId="51" xfId="87" applyFill="1" applyBorder="1" applyAlignment="1" applyProtection="1">
      <alignment horizontal="center"/>
    </xf>
    <xf numFmtId="0" fontId="37" fillId="47" borderId="51" xfId="0" applyFont="1" applyFill="1" applyBorder="1" applyAlignment="1" applyProtection="1">
      <alignment horizontal="center"/>
    </xf>
    <xf numFmtId="0" fontId="37" fillId="47" borderId="55" xfId="0" applyFont="1" applyFill="1" applyBorder="1" applyAlignment="1" applyProtection="1">
      <alignment horizontal="center"/>
    </xf>
    <xf numFmtId="0" fontId="37" fillId="47" borderId="56" xfId="0" applyFont="1" applyFill="1" applyBorder="1" applyAlignment="1" applyProtection="1">
      <alignment horizontal="center"/>
    </xf>
    <xf numFmtId="0" fontId="37" fillId="47" borderId="56" xfId="87" applyFont="1" applyFill="1" applyBorder="1" applyAlignment="1" applyProtection="1">
      <alignment horizontal="center"/>
    </xf>
    <xf numFmtId="0" fontId="1" fillId="30" borderId="27" xfId="1" applyNumberFormat="1" applyFont="1" applyFill="1" applyBorder="1" applyAlignment="1" applyProtection="1">
      <alignment horizontal="left" vertical="top" wrapText="1"/>
      <protection locked="0"/>
    </xf>
    <xf numFmtId="0" fontId="1" fillId="30" borderId="25" xfId="1" applyNumberFormat="1" applyFont="1" applyFill="1" applyBorder="1" applyAlignment="1" applyProtection="1">
      <alignment horizontal="left" vertical="top" wrapText="1"/>
      <protection locked="0"/>
    </xf>
    <xf numFmtId="0" fontId="1" fillId="30" borderId="26" xfId="1" applyNumberFormat="1" applyFont="1" applyFill="1" applyBorder="1" applyAlignment="1" applyProtection="1">
      <alignment horizontal="left" vertical="top" wrapText="1"/>
      <protection locked="0"/>
    </xf>
    <xf numFmtId="0" fontId="4" fillId="26" borderId="0" xfId="0" applyNumberFormat="1" applyFont="1" applyFill="1" applyBorder="1" applyAlignment="1" applyProtection="1">
      <alignment horizontal="left" vertical="top" wrapText="1"/>
    </xf>
    <xf numFmtId="0" fontId="26" fillId="26" borderId="0" xfId="0" applyNumberFormat="1" applyFont="1" applyFill="1" applyBorder="1" applyAlignment="1" applyProtection="1">
      <alignment horizontal="left" vertical="top" wrapText="1"/>
    </xf>
    <xf numFmtId="0" fontId="1" fillId="2" borderId="38" xfId="0" applyNumberFormat="1" applyFont="1" applyFill="1" applyBorder="1" applyAlignment="1" applyProtection="1">
      <alignment horizontal="left" vertical="top" wrapText="1"/>
      <protection locked="0"/>
    </xf>
    <xf numFmtId="0" fontId="1" fillId="2" borderId="0" xfId="0" applyNumberFormat="1" applyFont="1" applyFill="1" applyBorder="1" applyAlignment="1" applyProtection="1">
      <alignment horizontal="left" vertical="top" wrapText="1"/>
      <protection locked="0"/>
    </xf>
    <xf numFmtId="0" fontId="1" fillId="2" borderId="29" xfId="0" applyNumberFormat="1" applyFont="1" applyFill="1" applyBorder="1" applyAlignment="1" applyProtection="1">
      <alignment horizontal="left" vertical="top" wrapText="1"/>
      <protection locked="0"/>
    </xf>
    <xf numFmtId="0" fontId="1" fillId="2" borderId="32" xfId="0" applyNumberFormat="1" applyFont="1" applyFill="1" applyBorder="1" applyAlignment="1" applyProtection="1">
      <alignment horizontal="left" vertical="top" wrapText="1"/>
      <protection locked="0"/>
    </xf>
    <xf numFmtId="0" fontId="1" fillId="2" borderId="13" xfId="0" applyNumberFormat="1" applyFont="1" applyFill="1" applyBorder="1" applyAlignment="1" applyProtection="1">
      <alignment horizontal="left" vertical="top" wrapText="1"/>
      <protection locked="0"/>
    </xf>
    <xf numFmtId="0" fontId="1" fillId="2" borderId="28" xfId="0" applyNumberFormat="1" applyFont="1" applyFill="1" applyBorder="1" applyAlignment="1" applyProtection="1">
      <alignment horizontal="left" vertical="top" wrapText="1"/>
      <protection locked="0"/>
    </xf>
    <xf numFmtId="0" fontId="29" fillId="26" borderId="0" xfId="0" applyFont="1" applyFill="1" applyAlignment="1" applyProtection="1">
      <alignment vertical="top" wrapText="1"/>
    </xf>
    <xf numFmtId="0" fontId="4" fillId="0" borderId="0" xfId="0" applyFont="1" applyAlignment="1" applyProtection="1">
      <alignment vertical="top" wrapText="1"/>
    </xf>
    <xf numFmtId="0" fontId="1" fillId="2" borderId="39" xfId="0" applyNumberFormat="1" applyFont="1" applyFill="1" applyBorder="1" applyAlignment="1" applyProtection="1">
      <alignment horizontal="left" vertical="top" wrapText="1"/>
      <protection locked="0"/>
    </xf>
    <xf numFmtId="0" fontId="1" fillId="2" borderId="37" xfId="0" applyNumberFormat="1" applyFont="1" applyFill="1" applyBorder="1" applyAlignment="1" applyProtection="1">
      <alignment horizontal="left" vertical="top" wrapText="1"/>
      <protection locked="0"/>
    </xf>
    <xf numFmtId="0" fontId="1" fillId="2" borderId="40" xfId="0" applyNumberFormat="1" applyFont="1" applyFill="1" applyBorder="1" applyAlignment="1" applyProtection="1">
      <alignment horizontal="left" vertical="top" wrapText="1"/>
      <protection locked="0"/>
    </xf>
    <xf numFmtId="0" fontId="4" fillId="26" borderId="0" xfId="0" applyFont="1" applyFill="1" applyAlignment="1" applyProtection="1">
      <alignment vertical="top" wrapText="1"/>
    </xf>
    <xf numFmtId="0" fontId="22" fillId="0" borderId="0" xfId="0" applyFont="1" applyAlignment="1" applyProtection="1">
      <alignment vertical="top" wrapText="1"/>
    </xf>
    <xf numFmtId="0" fontId="4" fillId="26" borderId="32" xfId="0" applyNumberFormat="1" applyFont="1" applyFill="1" applyBorder="1" applyAlignment="1" applyProtection="1">
      <alignment wrapText="1"/>
    </xf>
    <xf numFmtId="0" fontId="22" fillId="0" borderId="13" xfId="0" applyFont="1" applyBorder="1" applyAlignment="1" applyProtection="1">
      <alignment wrapText="1"/>
    </xf>
    <xf numFmtId="0" fontId="22" fillId="0" borderId="28" xfId="0" applyFont="1" applyBorder="1" applyAlignment="1" applyProtection="1">
      <alignment wrapText="1"/>
    </xf>
    <xf numFmtId="0" fontId="26" fillId="36" borderId="0" xfId="1" applyFont="1" applyFill="1" applyAlignment="1" applyProtection="1">
      <alignment vertical="top" wrapText="1"/>
    </xf>
    <xf numFmtId="0" fontId="26" fillId="26" borderId="0" xfId="1" applyFont="1" applyFill="1" applyAlignment="1" applyProtection="1">
      <alignment vertical="top" wrapText="1"/>
    </xf>
    <xf numFmtId="0" fontId="29" fillId="36" borderId="0" xfId="1" applyFont="1" applyFill="1" applyAlignment="1" applyProtection="1">
      <alignment horizontal="left" vertical="top" wrapText="1"/>
    </xf>
    <xf numFmtId="0" fontId="1" fillId="30" borderId="30" xfId="0" applyNumberFormat="1" applyFont="1" applyFill="1" applyBorder="1" applyAlignment="1" applyProtection="1">
      <alignment horizontal="left" vertical="top"/>
      <protection locked="0"/>
    </xf>
    <xf numFmtId="0" fontId="22" fillId="0" borderId="21" xfId="0" applyFont="1" applyBorder="1" applyAlignment="1" applyProtection="1">
      <alignment horizontal="left" vertical="top"/>
      <protection locked="0"/>
    </xf>
    <xf numFmtId="0" fontId="1" fillId="30" borderId="21" xfId="0" applyNumberFormat="1" applyFont="1" applyFill="1" applyBorder="1" applyAlignment="1" applyProtection="1">
      <alignment horizontal="left" vertical="top"/>
      <protection locked="0"/>
    </xf>
    <xf numFmtId="0" fontId="1" fillId="30" borderId="30" xfId="0" applyNumberFormat="1" applyFont="1" applyFill="1" applyBorder="1" applyAlignment="1" applyProtection="1">
      <alignment vertical="top"/>
      <protection locked="0"/>
    </xf>
    <xf numFmtId="0" fontId="22" fillId="0" borderId="14" xfId="0" applyFont="1" applyBorder="1" applyAlignment="1" applyProtection="1">
      <alignment vertical="top"/>
      <protection locked="0"/>
    </xf>
    <xf numFmtId="0" fontId="1" fillId="30" borderId="14" xfId="0" applyNumberFormat="1" applyFont="1" applyFill="1" applyBorder="1" applyAlignment="1" applyProtection="1">
      <alignment horizontal="left" vertical="top"/>
      <protection locked="0"/>
    </xf>
    <xf numFmtId="0" fontId="1" fillId="30" borderId="24" xfId="0" applyNumberFormat="1" applyFont="1" applyFill="1" applyBorder="1" applyAlignment="1" applyProtection="1">
      <alignment horizontal="left" vertical="top"/>
      <protection locked="0"/>
    </xf>
    <xf numFmtId="0" fontId="22" fillId="0" borderId="23" xfId="0" applyFont="1" applyBorder="1" applyAlignment="1" applyProtection="1">
      <alignment horizontal="left" vertical="top"/>
      <protection locked="0"/>
    </xf>
    <xf numFmtId="0" fontId="1" fillId="30" borderId="23" xfId="0" applyNumberFormat="1" applyFont="1" applyFill="1" applyBorder="1" applyAlignment="1" applyProtection="1">
      <alignment horizontal="left" vertical="top"/>
      <protection locked="0"/>
    </xf>
    <xf numFmtId="0" fontId="1" fillId="30" borderId="24" xfId="0" applyNumberFormat="1" applyFont="1" applyFill="1" applyBorder="1" applyAlignment="1" applyProtection="1">
      <alignment vertical="top"/>
      <protection locked="0"/>
    </xf>
    <xf numFmtId="0" fontId="22" fillId="0" borderId="22" xfId="0" applyFont="1" applyBorder="1" applyAlignment="1" applyProtection="1">
      <alignment vertical="top"/>
      <protection locked="0"/>
    </xf>
    <xf numFmtId="0" fontId="1" fillId="30" borderId="22" xfId="0" applyNumberFormat="1" applyFont="1" applyFill="1" applyBorder="1" applyAlignment="1" applyProtection="1">
      <alignment horizontal="left" vertical="top"/>
      <protection locked="0"/>
    </xf>
    <xf numFmtId="49" fontId="4" fillId="30" borderId="27" xfId="0" applyNumberFormat="1" applyFont="1" applyFill="1" applyBorder="1" applyAlignment="1" applyProtection="1">
      <alignment vertical="top"/>
      <protection locked="0"/>
    </xf>
    <xf numFmtId="49" fontId="4" fillId="30" borderId="26" xfId="0" applyNumberFormat="1" applyFont="1" applyFill="1" applyBorder="1" applyAlignment="1" applyProtection="1">
      <alignment vertical="top"/>
      <protection locked="0"/>
    </xf>
    <xf numFmtId="0" fontId="1" fillId="2" borderId="27" xfId="0" applyNumberFormat="1" applyFont="1" applyFill="1" applyBorder="1" applyAlignment="1" applyProtection="1">
      <alignment horizontal="left" vertical="top"/>
      <protection locked="0"/>
    </xf>
    <xf numFmtId="0" fontId="1" fillId="2" borderId="26" xfId="0" applyNumberFormat="1" applyFont="1" applyFill="1" applyBorder="1" applyAlignment="1" applyProtection="1">
      <alignment horizontal="left" vertical="top"/>
      <protection locked="0"/>
    </xf>
    <xf numFmtId="0" fontId="1" fillId="2" borderId="25" xfId="0" applyNumberFormat="1" applyFont="1" applyFill="1" applyBorder="1" applyAlignment="1" applyProtection="1">
      <alignment horizontal="left" vertical="top"/>
      <protection locked="0"/>
    </xf>
    <xf numFmtId="49" fontId="1" fillId="2" borderId="27" xfId="0" applyNumberFormat="1" applyFont="1" applyFill="1" applyBorder="1" applyAlignment="1" applyProtection="1">
      <alignment horizontal="left" vertical="top"/>
      <protection locked="0"/>
    </xf>
    <xf numFmtId="49" fontId="1" fillId="2" borderId="25" xfId="0" applyNumberFormat="1" applyFont="1" applyFill="1" applyBorder="1" applyAlignment="1" applyProtection="1">
      <alignment horizontal="left" vertical="top"/>
      <protection locked="0"/>
    </xf>
    <xf numFmtId="49" fontId="4" fillId="30" borderId="30" xfId="0" applyNumberFormat="1" applyFont="1" applyFill="1" applyBorder="1" applyAlignment="1" applyProtection="1">
      <alignment vertical="top"/>
      <protection locked="0"/>
    </xf>
    <xf numFmtId="49" fontId="4" fillId="30" borderId="21" xfId="0" applyNumberFormat="1" applyFont="1" applyFill="1" applyBorder="1" applyAlignment="1" applyProtection="1">
      <alignment vertical="top"/>
      <protection locked="0"/>
    </xf>
    <xf numFmtId="0" fontId="1" fillId="2" borderId="30" xfId="0" applyNumberFormat="1" applyFont="1" applyFill="1" applyBorder="1" applyAlignment="1" applyProtection="1">
      <alignment horizontal="left" vertical="top"/>
      <protection locked="0"/>
    </xf>
    <xf numFmtId="0" fontId="1" fillId="2" borderId="21" xfId="0" applyNumberFormat="1" applyFont="1" applyFill="1" applyBorder="1" applyAlignment="1" applyProtection="1">
      <alignment horizontal="left" vertical="top"/>
      <protection locked="0"/>
    </xf>
    <xf numFmtId="0" fontId="1" fillId="2" borderId="14" xfId="0" applyNumberFormat="1" applyFont="1" applyFill="1" applyBorder="1" applyAlignment="1" applyProtection="1">
      <alignment horizontal="left" vertical="top"/>
      <protection locked="0"/>
    </xf>
    <xf numFmtId="49" fontId="1" fillId="2" borderId="30" xfId="0" applyNumberFormat="1" applyFont="1" applyFill="1" applyBorder="1" applyAlignment="1" applyProtection="1">
      <alignment horizontal="left" vertical="top"/>
      <protection locked="0"/>
    </xf>
    <xf numFmtId="49" fontId="1" fillId="2" borderId="14" xfId="0" applyNumberFormat="1" applyFont="1" applyFill="1" applyBorder="1" applyAlignment="1" applyProtection="1">
      <alignment horizontal="left" vertical="top"/>
      <protection locked="0"/>
    </xf>
    <xf numFmtId="0" fontId="4" fillId="0" borderId="32" xfId="0" applyNumberFormat="1" applyFont="1" applyFill="1" applyBorder="1" applyAlignment="1" applyProtection="1">
      <alignment wrapText="1"/>
    </xf>
    <xf numFmtId="0" fontId="4" fillId="26" borderId="13" xfId="0" applyNumberFormat="1" applyFont="1" applyFill="1" applyBorder="1" applyAlignment="1" applyProtection="1">
      <alignment wrapText="1"/>
    </xf>
    <xf numFmtId="49" fontId="4" fillId="30" borderId="24" xfId="0" applyNumberFormat="1" applyFont="1" applyFill="1" applyBorder="1" applyAlignment="1" applyProtection="1">
      <alignment vertical="top"/>
      <protection locked="0"/>
    </xf>
    <xf numFmtId="49" fontId="4" fillId="30" borderId="23" xfId="0" applyNumberFormat="1" applyFont="1" applyFill="1" applyBorder="1" applyAlignment="1" applyProtection="1">
      <alignment vertical="top"/>
      <protection locked="0"/>
    </xf>
    <xf numFmtId="0" fontId="1" fillId="2" borderId="24" xfId="0" applyNumberFormat="1" applyFont="1" applyFill="1" applyBorder="1" applyAlignment="1" applyProtection="1">
      <alignment horizontal="left" vertical="top"/>
      <protection locked="0"/>
    </xf>
    <xf numFmtId="0" fontId="1" fillId="2" borderId="23" xfId="0" applyNumberFormat="1" applyFont="1" applyFill="1" applyBorder="1" applyAlignment="1" applyProtection="1">
      <alignment horizontal="left" vertical="top"/>
      <protection locked="0"/>
    </xf>
    <xf numFmtId="0" fontId="1" fillId="2" borderId="22" xfId="0" applyNumberFormat="1" applyFont="1" applyFill="1" applyBorder="1" applyAlignment="1" applyProtection="1">
      <alignment horizontal="left" vertical="top"/>
      <protection locked="0"/>
    </xf>
    <xf numFmtId="49" fontId="1" fillId="2" borderId="24" xfId="0" applyNumberFormat="1" applyFont="1" applyFill="1" applyBorder="1" applyAlignment="1" applyProtection="1">
      <alignment horizontal="left" vertical="top"/>
      <protection locked="0"/>
    </xf>
    <xf numFmtId="49" fontId="1" fillId="2" borderId="22" xfId="0" applyNumberFormat="1" applyFont="1" applyFill="1" applyBorder="1" applyAlignment="1" applyProtection="1">
      <alignment horizontal="left" vertical="top"/>
      <protection locked="0"/>
    </xf>
    <xf numFmtId="0" fontId="1" fillId="30" borderId="27" xfId="0" applyNumberFormat="1" applyFont="1" applyFill="1" applyBorder="1" applyAlignment="1" applyProtection="1">
      <alignment horizontal="left" vertical="top"/>
      <protection locked="0"/>
    </xf>
    <xf numFmtId="0" fontId="1" fillId="30" borderId="26" xfId="0" applyNumberFormat="1" applyFont="1" applyFill="1" applyBorder="1" applyAlignment="1" applyProtection="1">
      <alignment horizontal="left" vertical="top"/>
      <protection locked="0"/>
    </xf>
    <xf numFmtId="0" fontId="1" fillId="30" borderId="27" xfId="0" applyNumberFormat="1" applyFont="1" applyFill="1" applyBorder="1" applyAlignment="1" applyProtection="1">
      <alignment vertical="top"/>
      <protection locked="0"/>
    </xf>
    <xf numFmtId="0" fontId="22" fillId="0" borderId="25" xfId="0" applyFont="1" applyBorder="1" applyAlignment="1" applyProtection="1">
      <alignment vertical="top"/>
      <protection locked="0"/>
    </xf>
    <xf numFmtId="0" fontId="1" fillId="30" borderId="25" xfId="0" applyNumberFormat="1" applyFont="1" applyFill="1" applyBorder="1" applyAlignment="1" applyProtection="1">
      <alignment horizontal="left" vertical="top"/>
      <protection locked="0"/>
    </xf>
    <xf numFmtId="0" fontId="22" fillId="0" borderId="26" xfId="0" applyFont="1" applyBorder="1" applyAlignment="1" applyProtection="1">
      <alignment horizontal="left" vertical="top"/>
      <protection locked="0"/>
    </xf>
    <xf numFmtId="0" fontId="70" fillId="26" borderId="0" xfId="0" applyFont="1" applyFill="1" applyBorder="1" applyAlignment="1" applyProtection="1">
      <alignment horizontal="left" vertical="top" wrapText="1"/>
    </xf>
    <xf numFmtId="0" fontId="31" fillId="26" borderId="14" xfId="0" applyFont="1" applyFill="1" applyBorder="1" applyAlignment="1" applyProtection="1">
      <alignment horizontal="left" vertical="top" wrapText="1"/>
    </xf>
    <xf numFmtId="0" fontId="31" fillId="26" borderId="21" xfId="0" applyFont="1" applyFill="1" applyBorder="1" applyAlignment="1" applyProtection="1">
      <alignment horizontal="left" vertical="top" wrapText="1"/>
    </xf>
    <xf numFmtId="0" fontId="31" fillId="27" borderId="30" xfId="86" applyFont="1" applyFill="1" applyBorder="1" applyAlignment="1" applyProtection="1">
      <alignment vertical="top" wrapText="1"/>
      <protection locked="0"/>
    </xf>
    <xf numFmtId="0" fontId="31" fillId="27" borderId="14" xfId="86" applyFont="1" applyFill="1" applyBorder="1" applyAlignment="1" applyProtection="1">
      <alignment vertical="top" wrapText="1"/>
      <protection locked="0"/>
    </xf>
    <xf numFmtId="0" fontId="31" fillId="27" borderId="21" xfId="86" applyFont="1" applyFill="1" applyBorder="1" applyAlignment="1" applyProtection="1">
      <alignment vertical="top" wrapText="1"/>
      <protection locked="0"/>
    </xf>
    <xf numFmtId="0" fontId="31" fillId="26" borderId="26" xfId="86" applyFont="1" applyFill="1" applyBorder="1" applyAlignment="1" applyProtection="1">
      <alignment vertical="top" wrapText="1"/>
    </xf>
    <xf numFmtId="0" fontId="31" fillId="26" borderId="19" xfId="86" applyFont="1" applyFill="1" applyBorder="1" applyAlignment="1" applyProtection="1">
      <alignment vertical="top" wrapText="1"/>
    </xf>
    <xf numFmtId="0" fontId="31" fillId="27" borderId="19" xfId="86" applyFont="1" applyFill="1" applyBorder="1" applyAlignment="1" applyProtection="1">
      <alignment vertical="top" wrapText="1"/>
      <protection locked="0"/>
    </xf>
    <xf numFmtId="0" fontId="1" fillId="27" borderId="19" xfId="86" applyFont="1" applyFill="1" applyBorder="1" applyAlignment="1" applyProtection="1">
      <alignment vertical="top" wrapText="1"/>
      <protection locked="0"/>
    </xf>
    <xf numFmtId="0" fontId="31" fillId="26" borderId="21" xfId="86" applyFont="1" applyFill="1" applyBorder="1" applyAlignment="1" applyProtection="1">
      <alignment vertical="top" wrapText="1"/>
    </xf>
    <xf numFmtId="0" fontId="31" fillId="26" borderId="18" xfId="86" applyFont="1" applyFill="1" applyBorder="1" applyAlignment="1" applyProtection="1">
      <alignment vertical="top" wrapText="1"/>
    </xf>
    <xf numFmtId="0" fontId="31" fillId="27" borderId="18" xfId="86" applyFont="1" applyFill="1" applyBorder="1" applyAlignment="1" applyProtection="1">
      <alignment vertical="top" wrapText="1"/>
      <protection locked="0"/>
    </xf>
    <xf numFmtId="0" fontId="1" fillId="27" borderId="18" xfId="86" applyFont="1" applyFill="1" applyBorder="1" applyAlignment="1" applyProtection="1">
      <alignment vertical="top" wrapText="1"/>
      <protection locked="0"/>
    </xf>
    <xf numFmtId="0" fontId="31" fillId="26" borderId="23" xfId="86" applyFont="1" applyFill="1" applyBorder="1" applyAlignment="1" applyProtection="1">
      <alignment vertical="top" wrapText="1"/>
    </xf>
    <xf numFmtId="0" fontId="31" fillId="26" borderId="17" xfId="86" applyFont="1" applyFill="1" applyBorder="1" applyAlignment="1" applyProtection="1">
      <alignment vertical="top" wrapText="1"/>
    </xf>
    <xf numFmtId="0" fontId="31" fillId="30" borderId="17" xfId="86" applyFont="1" applyFill="1" applyBorder="1" applyAlignment="1" applyProtection="1">
      <alignment vertical="top" wrapText="1"/>
      <protection locked="0"/>
    </xf>
    <xf numFmtId="0" fontId="1" fillId="30" borderId="17" xfId="86" applyFont="1" applyFill="1" applyBorder="1" applyAlignment="1" applyProtection="1">
      <alignment vertical="top" wrapText="1"/>
      <protection locked="0"/>
    </xf>
    <xf numFmtId="0" fontId="31" fillId="30" borderId="18" xfId="86" applyFont="1" applyFill="1" applyBorder="1" applyAlignment="1" applyProtection="1">
      <alignment vertical="top" wrapText="1"/>
      <protection locked="0"/>
    </xf>
    <xf numFmtId="0" fontId="1" fillId="30" borderId="18" xfId="86" applyFont="1" applyFill="1" applyBorder="1" applyAlignment="1" applyProtection="1">
      <alignment vertical="top" wrapText="1"/>
      <protection locked="0"/>
    </xf>
    <xf numFmtId="0" fontId="4" fillId="26" borderId="0" xfId="1" applyFont="1" applyFill="1" applyAlignment="1" applyProtection="1">
      <alignment vertical="top" wrapText="1"/>
    </xf>
    <xf numFmtId="0" fontId="26" fillId="26" borderId="0" xfId="0" applyFont="1" applyFill="1" applyBorder="1" applyAlignment="1" applyProtection="1">
      <alignment vertical="top" wrapText="1"/>
    </xf>
    <xf numFmtId="0" fontId="22" fillId="0" borderId="0" xfId="0" applyFont="1" applyBorder="1" applyAlignment="1" applyProtection="1">
      <alignment vertical="top" wrapText="1"/>
    </xf>
    <xf numFmtId="0" fontId="1" fillId="26" borderId="0" xfId="0" applyNumberFormat="1" applyFont="1" applyFill="1" applyBorder="1" applyAlignment="1" applyProtection="1">
      <alignment horizontal="right" vertical="top"/>
    </xf>
    <xf numFmtId="0" fontId="1" fillId="26" borderId="29" xfId="0" applyNumberFormat="1" applyFont="1" applyFill="1" applyBorder="1" applyAlignment="1" applyProtection="1">
      <alignment horizontal="right" vertical="top"/>
    </xf>
    <xf numFmtId="0" fontId="1" fillId="27" borderId="16" xfId="0" applyNumberFormat="1" applyFont="1" applyFill="1" applyBorder="1" applyAlignment="1" applyProtection="1">
      <alignment horizontal="left" vertical="top"/>
      <protection locked="0"/>
    </xf>
    <xf numFmtId="0" fontId="26" fillId="36" borderId="0" xfId="0" applyFont="1" applyFill="1" applyBorder="1" applyAlignment="1" applyProtection="1">
      <alignment vertical="top" wrapText="1"/>
    </xf>
    <xf numFmtId="0" fontId="22" fillId="36" borderId="0" xfId="0" applyFont="1" applyFill="1" applyBorder="1" applyAlignment="1" applyProtection="1">
      <alignment vertical="top" wrapText="1"/>
    </xf>
    <xf numFmtId="0" fontId="30" fillId="26" borderId="0" xfId="0" applyFont="1" applyFill="1" applyBorder="1" applyAlignment="1" applyProtection="1">
      <alignment horizontal="left" vertical="top" wrapText="1"/>
    </xf>
    <xf numFmtId="15" fontId="1" fillId="2" borderId="39" xfId="0" applyNumberFormat="1" applyFont="1" applyFill="1" applyBorder="1" applyAlignment="1" applyProtection="1">
      <alignment horizontal="left" vertical="top" wrapText="1"/>
      <protection locked="0"/>
    </xf>
    <xf numFmtId="0" fontId="0" fillId="0" borderId="37" xfId="0" applyBorder="1" applyAlignment="1" applyProtection="1">
      <alignment horizontal="left" vertical="top" wrapText="1"/>
      <protection locked="0"/>
    </xf>
    <xf numFmtId="0" fontId="0" fillId="0" borderId="40" xfId="0" applyBorder="1" applyAlignment="1" applyProtection="1">
      <alignment horizontal="left" vertical="top" wrapText="1"/>
      <protection locked="0"/>
    </xf>
    <xf numFmtId="15" fontId="1" fillId="2" borderId="38" xfId="0" applyNumberFormat="1" applyFont="1" applyFill="1"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9" xfId="0" applyBorder="1" applyAlignment="1" applyProtection="1">
      <alignment horizontal="left" vertical="top" wrapText="1"/>
      <protection locked="0"/>
    </xf>
    <xf numFmtId="15" fontId="1" fillId="2" borderId="32" xfId="0" applyNumberFormat="1" applyFont="1" applyFill="1" applyBorder="1"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4" fillId="26" borderId="0" xfId="0" applyFont="1" applyFill="1" applyBorder="1" applyAlignment="1" applyProtection="1">
      <alignment vertical="top" wrapText="1"/>
    </xf>
    <xf numFmtId="0" fontId="4" fillId="26" borderId="73" xfId="0" applyNumberFormat="1" applyFont="1" applyFill="1" applyBorder="1" applyAlignment="1" applyProtection="1">
      <alignment horizontal="left" vertical="top"/>
    </xf>
    <xf numFmtId="0" fontId="4" fillId="26" borderId="31" xfId="0" applyNumberFormat="1" applyFont="1" applyFill="1" applyBorder="1" applyAlignment="1" applyProtection="1">
      <alignment horizontal="left" vertical="top"/>
    </xf>
    <xf numFmtId="0" fontId="4" fillId="26" borderId="16" xfId="0" applyNumberFormat="1" applyFont="1" applyFill="1" applyBorder="1" applyAlignment="1" applyProtection="1">
      <alignment horizontal="center" vertical="top"/>
    </xf>
    <xf numFmtId="0" fontId="4" fillId="26" borderId="39" xfId="0" applyNumberFormat="1" applyFont="1" applyFill="1" applyBorder="1" applyAlignment="1" applyProtection="1">
      <alignment horizontal="left" vertical="top" wrapText="1"/>
    </xf>
    <xf numFmtId="0" fontId="4" fillId="26" borderId="37" xfId="0" applyNumberFormat="1" applyFont="1" applyFill="1" applyBorder="1" applyAlignment="1" applyProtection="1">
      <alignment horizontal="left" vertical="top" wrapText="1"/>
    </xf>
    <xf numFmtId="0" fontId="4" fillId="26" borderId="40" xfId="0" applyNumberFormat="1" applyFont="1" applyFill="1" applyBorder="1" applyAlignment="1" applyProtection="1">
      <alignment horizontal="left" vertical="top" wrapText="1"/>
    </xf>
    <xf numFmtId="0" fontId="4" fillId="26" borderId="32" xfId="0" applyNumberFormat="1" applyFont="1" applyFill="1" applyBorder="1" applyAlignment="1" applyProtection="1">
      <alignment horizontal="left" vertical="top" wrapText="1"/>
    </xf>
    <xf numFmtId="0" fontId="4" fillId="26" borderId="13" xfId="0" applyNumberFormat="1" applyFont="1" applyFill="1" applyBorder="1" applyAlignment="1" applyProtection="1">
      <alignment horizontal="left" vertical="top" wrapText="1"/>
    </xf>
    <xf numFmtId="0" fontId="4" fillId="26" borderId="28" xfId="0" applyNumberFormat="1" applyFont="1" applyFill="1" applyBorder="1" applyAlignment="1" applyProtection="1">
      <alignment horizontal="left" vertical="top" wrapText="1"/>
    </xf>
    <xf numFmtId="0" fontId="31" fillId="27" borderId="17" xfId="86" applyFont="1" applyFill="1" applyBorder="1" applyAlignment="1" applyProtection="1">
      <alignment vertical="top" wrapText="1"/>
      <protection locked="0"/>
    </xf>
    <xf numFmtId="0" fontId="1" fillId="27" borderId="17" xfId="86" applyFont="1" applyFill="1" applyBorder="1" applyAlignment="1" applyProtection="1">
      <alignment vertical="top" wrapText="1"/>
      <protection locked="0"/>
    </xf>
    <xf numFmtId="0" fontId="1" fillId="36" borderId="2" xfId="0" applyFont="1" applyFill="1" applyBorder="1" applyAlignment="1" applyProtection="1">
      <alignment horizontal="left" vertical="top" wrapText="1"/>
    </xf>
    <xf numFmtId="0" fontId="1" fillId="36" borderId="3" xfId="0" applyFont="1" applyFill="1" applyBorder="1" applyAlignment="1" applyProtection="1">
      <alignment horizontal="left" vertical="top" wrapText="1"/>
    </xf>
    <xf numFmtId="0" fontId="1" fillId="26" borderId="0" xfId="0" applyFont="1" applyFill="1" applyBorder="1" applyAlignment="1" applyProtection="1">
      <alignment horizontal="left" vertical="top" wrapText="1"/>
    </xf>
    <xf numFmtId="15" fontId="1" fillId="2" borderId="1" xfId="0" applyNumberFormat="1" applyFont="1" applyFill="1" applyBorder="1" applyAlignment="1" applyProtection="1">
      <alignment horizontal="left" vertical="top" wrapText="1"/>
      <protection locked="0"/>
    </xf>
    <xf numFmtId="15" fontId="1" fillId="2" borderId="2" xfId="0" applyNumberFormat="1" applyFont="1" applyFill="1" applyBorder="1" applyAlignment="1" applyProtection="1">
      <alignment horizontal="left" vertical="top" wrapText="1"/>
      <protection locked="0"/>
    </xf>
    <xf numFmtId="15" fontId="1" fillId="2" borderId="3" xfId="0" applyNumberFormat="1" applyFont="1" applyFill="1" applyBorder="1" applyAlignment="1" applyProtection="1">
      <alignment horizontal="left" vertical="top" wrapText="1"/>
      <protection locked="0"/>
    </xf>
    <xf numFmtId="0" fontId="1" fillId="36" borderId="22" xfId="0" applyFont="1" applyFill="1" applyBorder="1" applyAlignment="1" applyProtection="1">
      <alignment horizontal="left" vertical="top" wrapText="1"/>
    </xf>
    <xf numFmtId="0" fontId="1" fillId="36" borderId="23" xfId="0" applyFont="1" applyFill="1" applyBorder="1" applyAlignment="1" applyProtection="1">
      <alignment horizontal="left" vertical="top" wrapText="1"/>
    </xf>
    <xf numFmtId="0" fontId="1" fillId="2" borderId="24" xfId="0" applyNumberFormat="1" applyFont="1" applyFill="1" applyBorder="1" applyAlignment="1" applyProtection="1">
      <alignment horizontal="left" vertical="top" wrapText="1"/>
      <protection locked="0"/>
    </xf>
    <xf numFmtId="0" fontId="1" fillId="2" borderId="22" xfId="0" applyNumberFormat="1" applyFont="1" applyFill="1" applyBorder="1" applyAlignment="1" applyProtection="1">
      <alignment horizontal="left" vertical="top" wrapText="1"/>
      <protection locked="0"/>
    </xf>
    <xf numFmtId="0" fontId="1" fillId="27" borderId="24" xfId="0" applyNumberFormat="1" applyFont="1" applyFill="1" applyBorder="1" applyAlignment="1" applyProtection="1">
      <alignment horizontal="left" vertical="top" wrapText="1"/>
      <protection locked="0"/>
    </xf>
    <xf numFmtId="0" fontId="1" fillId="27" borderId="22" xfId="0" applyNumberFormat="1" applyFont="1" applyFill="1" applyBorder="1" applyAlignment="1" applyProtection="1">
      <alignment horizontal="left" vertical="top" wrapText="1"/>
      <protection locked="0"/>
    </xf>
    <xf numFmtId="0" fontId="1" fillId="27" borderId="23" xfId="0" applyNumberFormat="1" applyFont="1" applyFill="1" applyBorder="1" applyAlignment="1" applyProtection="1">
      <alignment horizontal="left" vertical="top" wrapText="1"/>
      <protection locked="0"/>
    </xf>
    <xf numFmtId="0" fontId="1" fillId="2" borderId="1" xfId="0" applyNumberFormat="1" applyFont="1" applyFill="1" applyBorder="1" applyAlignment="1" applyProtection="1">
      <alignment horizontal="left" vertical="top" wrapText="1"/>
      <protection locked="0"/>
    </xf>
    <xf numFmtId="0" fontId="1" fillId="2" borderId="2" xfId="0" applyNumberFormat="1" applyFont="1" applyFill="1" applyBorder="1" applyAlignment="1" applyProtection="1">
      <alignment horizontal="left" vertical="top" wrapText="1"/>
      <protection locked="0"/>
    </xf>
    <xf numFmtId="0" fontId="1" fillId="27" borderId="1" xfId="0" applyNumberFormat="1" applyFont="1" applyFill="1" applyBorder="1" applyAlignment="1" applyProtection="1">
      <alignment horizontal="left" vertical="top" wrapText="1"/>
      <protection locked="0"/>
    </xf>
    <xf numFmtId="0" fontId="1" fillId="27" borderId="2" xfId="0" applyNumberFormat="1" applyFont="1" applyFill="1" applyBorder="1" applyAlignment="1" applyProtection="1">
      <alignment horizontal="left" vertical="top" wrapText="1"/>
      <protection locked="0"/>
    </xf>
    <xf numFmtId="0" fontId="1" fillId="27" borderId="3" xfId="0" applyNumberFormat="1" applyFont="1" applyFill="1" applyBorder="1" applyAlignment="1" applyProtection="1">
      <alignment horizontal="left" vertical="top" wrapText="1"/>
      <protection locked="0"/>
    </xf>
    <xf numFmtId="0" fontId="1" fillId="36" borderId="25" xfId="0" applyFont="1" applyFill="1" applyBorder="1" applyAlignment="1" applyProtection="1">
      <alignment horizontal="left" vertical="top" wrapText="1"/>
    </xf>
    <xf numFmtId="0" fontId="1" fillId="36" borderId="26" xfId="0" applyFont="1" applyFill="1" applyBorder="1" applyAlignment="1" applyProtection="1">
      <alignment horizontal="left" vertical="top" wrapText="1"/>
    </xf>
    <xf numFmtId="0" fontId="1" fillId="2" borderId="27" xfId="0" applyNumberFormat="1" applyFont="1" applyFill="1" applyBorder="1" applyAlignment="1" applyProtection="1">
      <alignment horizontal="left" vertical="top" wrapText="1"/>
      <protection locked="0"/>
    </xf>
    <xf numFmtId="0" fontId="1" fillId="2" borderId="26" xfId="0" applyNumberFormat="1" applyFont="1" applyFill="1" applyBorder="1" applyAlignment="1" applyProtection="1">
      <alignment horizontal="left" vertical="top" wrapText="1"/>
      <protection locked="0"/>
    </xf>
    <xf numFmtId="0" fontId="1" fillId="27" borderId="27" xfId="0" applyNumberFormat="1" applyFont="1" applyFill="1" applyBorder="1" applyAlignment="1" applyProtection="1">
      <alignment horizontal="left" vertical="top" wrapText="1"/>
      <protection locked="0"/>
    </xf>
    <xf numFmtId="0" fontId="1" fillId="27" borderId="26" xfId="0" applyNumberFormat="1" applyFont="1" applyFill="1" applyBorder="1" applyAlignment="1" applyProtection="1">
      <alignment horizontal="left" vertical="top" wrapText="1"/>
      <protection locked="0"/>
    </xf>
    <xf numFmtId="0" fontId="1" fillId="36" borderId="0" xfId="0" applyFont="1" applyFill="1" applyBorder="1" applyAlignment="1" applyProtection="1">
      <alignment vertical="top" wrapText="1"/>
    </xf>
    <xf numFmtId="0" fontId="26" fillId="36" borderId="0" xfId="0" applyFont="1" applyFill="1" applyAlignment="1" applyProtection="1">
      <alignment vertical="top" wrapText="1"/>
    </xf>
    <xf numFmtId="0" fontId="1" fillId="36" borderId="0" xfId="0" applyFont="1" applyFill="1" applyAlignment="1" applyProtection="1">
      <alignment vertical="top" wrapText="1"/>
    </xf>
    <xf numFmtId="0" fontId="38" fillId="47" borderId="0" xfId="87" applyFont="1" applyFill="1" applyAlignment="1" applyProtection="1">
      <alignment horizontal="left" vertical="top" wrapText="1"/>
    </xf>
    <xf numFmtId="0" fontId="1" fillId="36" borderId="13" xfId="0" applyFont="1" applyFill="1" applyBorder="1" applyAlignment="1" applyProtection="1">
      <alignment horizontal="left" vertical="top" wrapText="1"/>
    </xf>
    <xf numFmtId="0" fontId="1" fillId="36" borderId="28" xfId="0" applyFont="1" applyFill="1" applyBorder="1" applyAlignment="1" applyProtection="1">
      <alignment horizontal="left" vertical="top" wrapText="1"/>
    </xf>
    <xf numFmtId="0" fontId="1" fillId="2" borderId="3" xfId="0" applyNumberFormat="1" applyFont="1" applyFill="1" applyBorder="1" applyAlignment="1" applyProtection="1">
      <alignment horizontal="left" vertical="top" wrapText="1"/>
      <protection locked="0"/>
    </xf>
    <xf numFmtId="0" fontId="4" fillId="26" borderId="0" xfId="0" applyFont="1" applyFill="1" applyBorder="1" applyAlignment="1" applyProtection="1">
      <alignment horizontal="left" vertical="top" wrapText="1"/>
    </xf>
    <xf numFmtId="0" fontId="29" fillId="26" borderId="0" xfId="0" applyFont="1" applyFill="1" applyBorder="1" applyAlignment="1" applyProtection="1">
      <alignment vertical="top" wrapText="1"/>
    </xf>
    <xf numFmtId="0" fontId="42" fillId="0" borderId="0" xfId="0" applyFont="1" applyBorder="1" applyAlignment="1" applyProtection="1">
      <alignment vertical="top" wrapText="1"/>
    </xf>
    <xf numFmtId="0" fontId="43" fillId="26" borderId="0" xfId="0" applyFont="1" applyFill="1" applyBorder="1" applyAlignment="1" applyProtection="1">
      <alignment horizontal="left" vertical="top" wrapText="1"/>
    </xf>
    <xf numFmtId="0" fontId="1" fillId="30" borderId="16" xfId="0" applyFont="1" applyFill="1" applyBorder="1" applyAlignment="1" applyProtection="1">
      <alignment vertical="center" wrapText="1"/>
      <protection locked="0"/>
    </xf>
    <xf numFmtId="0" fontId="24" fillId="25" borderId="0" xfId="0" applyFont="1" applyFill="1" applyBorder="1" applyAlignment="1" applyProtection="1">
      <alignment vertical="center" wrapText="1"/>
    </xf>
    <xf numFmtId="0" fontId="1" fillId="27" borderId="16" xfId="0" applyNumberFormat="1" applyFont="1" applyFill="1" applyBorder="1" applyAlignment="1" applyProtection="1">
      <alignment horizontal="left" vertical="top" wrapText="1"/>
      <protection locked="0"/>
    </xf>
    <xf numFmtId="0" fontId="4" fillId="26" borderId="36" xfId="0" applyNumberFormat="1" applyFont="1" applyFill="1" applyBorder="1" applyAlignment="1" applyProtection="1">
      <alignment horizontal="center" vertical="center" wrapText="1"/>
    </xf>
    <xf numFmtId="0" fontId="37" fillId="47" borderId="1" xfId="87" applyFill="1" applyBorder="1" applyAlignment="1" applyProtection="1">
      <alignment horizontal="left" vertical="top" wrapText="1"/>
    </xf>
    <xf numFmtId="0" fontId="66" fillId="47" borderId="2" xfId="0" applyFont="1" applyFill="1" applyBorder="1" applyAlignment="1" applyProtection="1">
      <alignment horizontal="left" vertical="top" wrapText="1"/>
    </xf>
    <xf numFmtId="0" fontId="66" fillId="47" borderId="3" xfId="0" applyFont="1" applyFill="1" applyBorder="1" applyAlignment="1" applyProtection="1">
      <alignment horizontal="left" vertical="top" wrapText="1"/>
    </xf>
    <xf numFmtId="0" fontId="26" fillId="26" borderId="0" xfId="0" applyFont="1" applyFill="1" applyBorder="1" applyAlignment="1" applyProtection="1">
      <alignment horizontal="left" vertical="top" wrapText="1"/>
    </xf>
    <xf numFmtId="0" fontId="1" fillId="2" borderId="1" xfId="0" applyFont="1" applyFill="1" applyBorder="1" applyAlignment="1" applyProtection="1">
      <alignment horizontal="left" vertical="top" wrapText="1"/>
      <protection locked="0"/>
    </xf>
    <xf numFmtId="0" fontId="1" fillId="2" borderId="2" xfId="0" applyFont="1" applyFill="1" applyBorder="1" applyAlignment="1" applyProtection="1">
      <alignment horizontal="left" vertical="top" wrapText="1"/>
      <protection locked="0"/>
    </xf>
    <xf numFmtId="0" fontId="1" fillId="2" borderId="3" xfId="0" applyFont="1" applyFill="1" applyBorder="1" applyAlignment="1" applyProtection="1">
      <alignment horizontal="left" vertical="top" wrapText="1"/>
      <protection locked="0"/>
    </xf>
    <xf numFmtId="0" fontId="1" fillId="26" borderId="0" xfId="0" applyNumberFormat="1" applyFont="1" applyFill="1" applyBorder="1" applyAlignment="1" applyProtection="1">
      <alignment horizontal="left" vertical="top"/>
    </xf>
    <xf numFmtId="0" fontId="37" fillId="47" borderId="1" xfId="0" applyFont="1" applyFill="1" applyBorder="1" applyAlignment="1" applyProtection="1">
      <alignment vertical="top" wrapText="1"/>
    </xf>
    <xf numFmtId="0" fontId="22" fillId="47" borderId="2" xfId="0" applyFont="1" applyFill="1" applyBorder="1" applyAlignment="1" applyProtection="1">
      <alignment vertical="top" wrapText="1"/>
    </xf>
    <xf numFmtId="0" fontId="22" fillId="47" borderId="3" xfId="0" applyFont="1" applyFill="1" applyBorder="1" applyAlignment="1" applyProtection="1">
      <alignment vertical="top" wrapText="1"/>
    </xf>
    <xf numFmtId="0" fontId="37" fillId="47" borderId="1" xfId="0" applyFont="1" applyFill="1" applyBorder="1" applyAlignment="1" applyProtection="1">
      <alignment horizontal="left" vertical="top" wrapText="1"/>
    </xf>
    <xf numFmtId="0" fontId="37" fillId="47" borderId="2" xfId="0" applyFont="1" applyFill="1" applyBorder="1" applyAlignment="1" applyProtection="1">
      <alignment horizontal="left" vertical="top" wrapText="1"/>
    </xf>
    <xf numFmtId="0" fontId="37" fillId="47" borderId="3" xfId="0" applyFont="1" applyFill="1" applyBorder="1" applyAlignment="1" applyProtection="1">
      <alignment horizontal="left" vertical="top" wrapText="1"/>
    </xf>
    <xf numFmtId="0" fontId="61" fillId="46" borderId="0" xfId="0" applyNumberFormat="1" applyFont="1" applyFill="1" applyBorder="1" applyAlignment="1" applyProtection="1">
      <alignment vertical="top" wrapText="1"/>
    </xf>
    <xf numFmtId="0" fontId="61" fillId="46" borderId="48" xfId="0" applyNumberFormat="1" applyFont="1" applyFill="1" applyBorder="1" applyAlignment="1" applyProtection="1">
      <alignment vertical="top" wrapText="1"/>
    </xf>
    <xf numFmtId="0" fontId="26" fillId="46" borderId="0" xfId="0" applyNumberFormat="1" applyFont="1" applyFill="1" applyBorder="1" applyAlignment="1" applyProtection="1">
      <alignment horizontal="left" vertical="top" wrapText="1"/>
    </xf>
    <xf numFmtId="0" fontId="26" fillId="46" borderId="48" xfId="0" applyNumberFormat="1" applyFont="1" applyFill="1" applyBorder="1" applyAlignment="1" applyProtection="1">
      <alignment horizontal="left" vertical="top" wrapText="1"/>
    </xf>
    <xf numFmtId="0" fontId="1" fillId="2" borderId="25" xfId="0" applyNumberFormat="1" applyFont="1" applyFill="1" applyBorder="1" applyAlignment="1" applyProtection="1">
      <alignment horizontal="left" vertical="top" wrapText="1"/>
      <protection locked="0"/>
    </xf>
    <xf numFmtId="0" fontId="1" fillId="27" borderId="25" xfId="0" applyNumberFormat="1" applyFont="1" applyFill="1" applyBorder="1" applyAlignment="1" applyProtection="1">
      <alignment horizontal="left" vertical="top" wrapText="1"/>
      <protection locked="0"/>
    </xf>
    <xf numFmtId="0" fontId="4" fillId="26" borderId="38" xfId="0" applyNumberFormat="1" applyFont="1" applyFill="1" applyBorder="1" applyAlignment="1" applyProtection="1">
      <alignment horizontal="center" vertical="center" wrapText="1"/>
    </xf>
    <xf numFmtId="0" fontId="1" fillId="36" borderId="29" xfId="0" applyFont="1" applyFill="1" applyBorder="1" applyAlignment="1" applyProtection="1">
      <alignment vertical="top" wrapText="1"/>
    </xf>
    <xf numFmtId="0" fontId="66" fillId="47" borderId="1" xfId="0" applyFont="1" applyFill="1" applyBorder="1" applyAlignment="1" applyProtection="1">
      <alignment horizontal="left" vertical="top" wrapText="1"/>
    </xf>
    <xf numFmtId="0" fontId="26" fillId="46" borderId="2" xfId="0" applyFont="1" applyFill="1" applyBorder="1" applyAlignment="1" applyProtection="1">
      <alignment horizontal="left" vertical="top" wrapText="1"/>
    </xf>
    <xf numFmtId="0" fontId="26" fillId="46" borderId="3" xfId="0" applyFont="1" applyFill="1" applyBorder="1" applyAlignment="1" applyProtection="1">
      <alignment horizontal="left" vertical="top" wrapText="1"/>
    </xf>
    <xf numFmtId="0" fontId="1" fillId="27" borderId="30" xfId="0" applyNumberFormat="1" applyFont="1" applyFill="1" applyBorder="1" applyAlignment="1" applyProtection="1">
      <alignment horizontal="left" vertical="top" wrapText="1"/>
      <protection locked="0"/>
    </xf>
    <xf numFmtId="0" fontId="1" fillId="27" borderId="21" xfId="0" applyNumberFormat="1" applyFont="1" applyFill="1" applyBorder="1" applyAlignment="1" applyProtection="1">
      <alignment horizontal="left" vertical="top" wrapText="1"/>
      <protection locked="0"/>
    </xf>
    <xf numFmtId="0" fontId="43" fillId="46" borderId="0" xfId="0" applyFont="1" applyFill="1" applyBorder="1" applyAlignment="1" applyProtection="1">
      <alignment horizontal="left" vertical="top" wrapText="1"/>
    </xf>
    <xf numFmtId="0" fontId="1" fillId="2" borderId="16" xfId="0" applyFont="1" applyFill="1" applyBorder="1" applyAlignment="1" applyProtection="1">
      <alignment vertical="center" wrapText="1"/>
      <protection locked="0"/>
    </xf>
    <xf numFmtId="0" fontId="26" fillId="46" borderId="0" xfId="0" applyFont="1" applyFill="1" applyBorder="1" applyAlignment="1" applyProtection="1">
      <alignment vertical="top" wrapText="1"/>
    </xf>
    <xf numFmtId="0" fontId="22" fillId="46" borderId="0" xfId="0" applyFont="1" applyFill="1" applyBorder="1" applyAlignment="1" applyProtection="1">
      <alignment vertical="top" wrapText="1"/>
    </xf>
    <xf numFmtId="0" fontId="22" fillId="46" borderId="29" xfId="0" applyFont="1" applyFill="1" applyBorder="1" applyAlignment="1" applyProtection="1">
      <alignment vertical="top" wrapText="1"/>
    </xf>
    <xf numFmtId="0" fontId="1" fillId="46" borderId="0" xfId="0" applyFont="1" applyFill="1" applyBorder="1" applyAlignment="1" applyProtection="1">
      <alignment vertical="top" wrapText="1"/>
    </xf>
    <xf numFmtId="0" fontId="1" fillId="46" borderId="29" xfId="0" applyFont="1" applyFill="1" applyBorder="1" applyAlignment="1" applyProtection="1">
      <alignment vertical="top" wrapText="1"/>
    </xf>
    <xf numFmtId="0" fontId="68" fillId="49" borderId="0" xfId="0" quotePrefix="1" applyFont="1" applyFill="1" applyAlignment="1" applyProtection="1">
      <alignment horizontal="left" vertical="center" wrapText="1"/>
    </xf>
    <xf numFmtId="0" fontId="43" fillId="26" borderId="29" xfId="0" applyFont="1" applyFill="1" applyBorder="1" applyAlignment="1" applyProtection="1">
      <alignment horizontal="left" vertical="top" wrapText="1"/>
    </xf>
    <xf numFmtId="0" fontId="26" fillId="26" borderId="29" xfId="0" applyFont="1" applyFill="1" applyBorder="1" applyAlignment="1" applyProtection="1">
      <alignment vertical="top" wrapText="1"/>
    </xf>
    <xf numFmtId="0" fontId="40" fillId="33" borderId="51" xfId="0" applyFont="1" applyFill="1" applyBorder="1" applyAlignment="1" applyProtection="1">
      <alignment horizontal="center" vertical="top" wrapText="1"/>
    </xf>
    <xf numFmtId="0" fontId="40" fillId="33" borderId="55" xfId="0" applyFont="1" applyFill="1" applyBorder="1" applyAlignment="1" applyProtection="1">
      <alignment horizontal="center" vertical="top" wrapText="1"/>
    </xf>
    <xf numFmtId="0" fontId="40" fillId="33" borderId="56" xfId="0" applyFont="1" applyFill="1" applyBorder="1" applyAlignment="1" applyProtection="1">
      <alignment horizontal="center" vertical="top" wrapText="1"/>
    </xf>
    <xf numFmtId="0" fontId="37" fillId="47" borderId="50" xfId="87" applyFill="1" applyBorder="1" applyAlignment="1" applyProtection="1">
      <alignment horizontal="left"/>
    </xf>
    <xf numFmtId="0" fontId="40" fillId="33" borderId="15" xfId="0" applyFont="1" applyFill="1" applyBorder="1" applyAlignment="1" applyProtection="1">
      <alignment horizontal="center"/>
    </xf>
    <xf numFmtId="0" fontId="40" fillId="33" borderId="50" xfId="0" applyFont="1" applyFill="1" applyBorder="1" applyAlignment="1" applyProtection="1">
      <alignment horizontal="center"/>
    </xf>
    <xf numFmtId="0" fontId="40" fillId="33" borderId="58" xfId="0" applyFont="1" applyFill="1" applyBorder="1" applyAlignment="1" applyProtection="1">
      <alignment horizontal="center" vertical="top" wrapText="1"/>
    </xf>
    <xf numFmtId="0" fontId="32" fillId="26" borderId="0" xfId="0" applyNumberFormat="1" applyFont="1" applyFill="1" applyBorder="1" applyAlignment="1" applyProtection="1">
      <alignment vertical="top" wrapText="1"/>
    </xf>
    <xf numFmtId="0" fontId="40" fillId="33" borderId="57" xfId="0" applyFont="1" applyFill="1" applyBorder="1" applyAlignment="1" applyProtection="1">
      <alignment horizontal="center" vertical="top" wrapText="1"/>
    </xf>
    <xf numFmtId="0" fontId="37" fillId="47" borderId="56" xfId="0" applyFont="1" applyFill="1" applyBorder="1" applyAlignment="1" applyProtection="1">
      <alignment horizontal="left" vertical="top" wrapText="1"/>
    </xf>
    <xf numFmtId="0" fontId="27" fillId="36" borderId="85" xfId="0" applyFont="1" applyFill="1" applyBorder="1" applyAlignment="1" applyProtection="1">
      <alignment vertical="center" wrapText="1"/>
    </xf>
    <xf numFmtId="0" fontId="22" fillId="36" borderId="85" xfId="0" applyFont="1" applyFill="1" applyBorder="1" applyAlignment="1" applyProtection="1">
      <alignment vertical="center" wrapText="1"/>
    </xf>
    <xf numFmtId="0" fontId="36" fillId="29" borderId="44" xfId="0" applyFont="1" applyFill="1" applyBorder="1" applyAlignment="1" applyProtection="1">
      <alignment vertical="center" wrapText="1"/>
    </xf>
    <xf numFmtId="0" fontId="22" fillId="0" borderId="68" xfId="0" applyFont="1" applyBorder="1" applyAlignment="1" applyProtection="1">
      <alignment vertical="center" wrapText="1"/>
    </xf>
    <xf numFmtId="0" fontId="22" fillId="0" borderId="46" xfId="0" applyFont="1" applyBorder="1" applyAlignment="1" applyProtection="1">
      <alignment vertical="center" wrapText="1"/>
    </xf>
    <xf numFmtId="0" fontId="22" fillId="0" borderId="29" xfId="0" applyFont="1" applyBorder="1" applyAlignment="1" applyProtection="1">
      <alignment vertical="top" wrapText="1"/>
    </xf>
    <xf numFmtId="0" fontId="26" fillId="36" borderId="29" xfId="0" applyFont="1" applyFill="1" applyBorder="1" applyAlignment="1" applyProtection="1">
      <alignment vertical="top" wrapText="1"/>
    </xf>
    <xf numFmtId="0" fontId="1" fillId="26" borderId="29" xfId="0" applyFont="1" applyFill="1" applyBorder="1" applyAlignment="1" applyProtection="1">
      <alignment horizontal="left" vertical="top" wrapText="1"/>
    </xf>
    <xf numFmtId="15" fontId="4" fillId="2" borderId="1" xfId="0" applyNumberFormat="1" applyFont="1" applyFill="1" applyBorder="1" applyAlignment="1" applyProtection="1">
      <alignment horizontal="left" vertical="top" wrapText="1"/>
      <protection locked="0"/>
    </xf>
    <xf numFmtId="15" fontId="4" fillId="2" borderId="2" xfId="0" applyNumberFormat="1" applyFont="1" applyFill="1" applyBorder="1" applyAlignment="1" applyProtection="1">
      <alignment horizontal="left" vertical="top" wrapText="1"/>
      <protection locked="0"/>
    </xf>
    <xf numFmtId="15" fontId="4" fillId="2" borderId="3" xfId="0" applyNumberFormat="1" applyFont="1" applyFill="1" applyBorder="1" applyAlignment="1" applyProtection="1">
      <alignment horizontal="left" vertical="top" wrapText="1"/>
      <protection locked="0"/>
    </xf>
    <xf numFmtId="0" fontId="43" fillId="26" borderId="0" xfId="0" applyFont="1" applyFill="1" applyBorder="1" applyAlignment="1" applyProtection="1">
      <alignment vertical="top" wrapText="1"/>
    </xf>
    <xf numFmtId="0" fontId="43" fillId="26" borderId="29" xfId="0" applyFont="1" applyFill="1" applyBorder="1" applyAlignment="1" applyProtection="1">
      <alignment vertical="top" wrapText="1"/>
    </xf>
    <xf numFmtId="0" fontId="26" fillId="36" borderId="86" xfId="0" applyFont="1" applyFill="1" applyBorder="1" applyAlignment="1" applyProtection="1">
      <alignment vertical="top" wrapText="1"/>
    </xf>
    <xf numFmtId="0" fontId="22" fillId="36" borderId="86" xfId="0" applyFont="1" applyFill="1" applyBorder="1" applyAlignment="1" applyProtection="1">
      <alignment vertical="top" wrapText="1"/>
    </xf>
    <xf numFmtId="0" fontId="22" fillId="36" borderId="87" xfId="0" applyFont="1" applyFill="1" applyBorder="1" applyAlignment="1" applyProtection="1">
      <alignment vertical="top" wrapText="1"/>
    </xf>
    <xf numFmtId="0" fontId="4" fillId="26" borderId="29" xfId="0" applyFont="1" applyFill="1" applyBorder="1" applyAlignment="1" applyProtection="1">
      <alignment vertical="top" wrapText="1"/>
    </xf>
    <xf numFmtId="0" fontId="29" fillId="26" borderId="29" xfId="0" applyFont="1" applyFill="1" applyBorder="1" applyAlignment="1" applyProtection="1">
      <alignment vertical="top" wrapText="1"/>
    </xf>
    <xf numFmtId="0" fontId="1" fillId="2" borderId="1" xfId="0" applyNumberFormat="1" applyFont="1" applyFill="1" applyBorder="1" applyAlignment="1" applyProtection="1">
      <alignment vertical="top" wrapText="1"/>
      <protection locked="0"/>
    </xf>
    <xf numFmtId="0" fontId="1" fillId="2" borderId="2" xfId="0" applyNumberFormat="1" applyFont="1" applyFill="1" applyBorder="1" applyAlignment="1" applyProtection="1">
      <alignment vertical="top" wrapText="1"/>
      <protection locked="0"/>
    </xf>
    <xf numFmtId="0" fontId="1" fillId="2" borderId="3" xfId="0" applyNumberFormat="1" applyFont="1" applyFill="1" applyBorder="1" applyAlignment="1" applyProtection="1">
      <alignment vertical="top" wrapText="1"/>
      <protection locked="0"/>
    </xf>
    <xf numFmtId="0" fontId="43" fillId="26" borderId="0" xfId="0" applyNumberFormat="1" applyFont="1" applyFill="1" applyBorder="1" applyAlignment="1" applyProtection="1">
      <alignment horizontal="left" vertical="top"/>
    </xf>
    <xf numFmtId="0" fontId="43" fillId="26" borderId="29" xfId="0" applyNumberFormat="1" applyFont="1" applyFill="1" applyBorder="1" applyAlignment="1" applyProtection="1">
      <alignment horizontal="left" vertical="top"/>
    </xf>
    <xf numFmtId="0" fontId="26" fillId="26" borderId="29" xfId="0" applyFont="1" applyFill="1" applyBorder="1" applyAlignment="1" applyProtection="1">
      <alignment horizontal="left" vertical="top" wrapText="1"/>
    </xf>
    <xf numFmtId="0" fontId="1" fillId="2" borderId="16" xfId="0" applyNumberFormat="1" applyFont="1" applyFill="1" applyBorder="1" applyAlignment="1" applyProtection="1">
      <alignment horizontal="left" vertical="top" wrapText="1"/>
      <protection locked="0"/>
    </xf>
    <xf numFmtId="0" fontId="42" fillId="0" borderId="29" xfId="0" applyFont="1" applyBorder="1" applyAlignment="1" applyProtection="1">
      <alignment vertical="top" wrapText="1"/>
    </xf>
    <xf numFmtId="0" fontId="29" fillId="36" borderId="0" xfId="0" applyFont="1" applyFill="1" applyBorder="1" applyAlignment="1" applyProtection="1">
      <alignment vertical="top" wrapText="1"/>
    </xf>
    <xf numFmtId="0" fontId="42" fillId="36" borderId="0" xfId="0" applyFont="1" applyFill="1" applyBorder="1" applyAlignment="1" applyProtection="1">
      <alignment vertical="top" wrapText="1"/>
    </xf>
    <xf numFmtId="0" fontId="42" fillId="36" borderId="29" xfId="0" applyFont="1" applyFill="1" applyBorder="1" applyAlignment="1" applyProtection="1">
      <alignment vertical="top" wrapText="1"/>
    </xf>
    <xf numFmtId="0" fontId="4" fillId="26" borderId="29" xfId="0" applyFont="1" applyFill="1" applyBorder="1" applyAlignment="1" applyProtection="1">
      <alignment horizontal="left" vertical="top" wrapText="1"/>
    </xf>
    <xf numFmtId="0" fontId="4" fillId="36" borderId="0" xfId="0" applyFont="1" applyFill="1" applyBorder="1" applyAlignment="1" applyProtection="1">
      <alignment horizontal="left" vertical="top" wrapText="1"/>
    </xf>
    <xf numFmtId="0" fontId="22" fillId="36" borderId="29" xfId="0" applyFont="1" applyFill="1" applyBorder="1" applyAlignment="1" applyProtection="1">
      <alignment vertical="top" wrapText="1"/>
    </xf>
    <xf numFmtId="0" fontId="1" fillId="36" borderId="0" xfId="0" applyFont="1" applyFill="1" applyBorder="1" applyAlignment="1" applyProtection="1">
      <alignment horizontal="left" vertical="top" wrapText="1"/>
    </xf>
    <xf numFmtId="0" fontId="1" fillId="36" borderId="29" xfId="0" applyFont="1" applyFill="1" applyBorder="1" applyAlignment="1" applyProtection="1">
      <alignment horizontal="left" vertical="top" wrapText="1"/>
    </xf>
    <xf numFmtId="0" fontId="26" fillId="26" borderId="2" xfId="0" applyFont="1" applyFill="1" applyBorder="1" applyAlignment="1" applyProtection="1">
      <alignment horizontal="left" vertical="top" wrapText="1"/>
    </xf>
    <xf numFmtId="0" fontId="26" fillId="26" borderId="3" xfId="0" applyFont="1" applyFill="1" applyBorder="1" applyAlignment="1" applyProtection="1">
      <alignment horizontal="left" vertical="top" wrapText="1"/>
    </xf>
    <xf numFmtId="0" fontId="1" fillId="2" borderId="1" xfId="0" applyFont="1" applyFill="1" applyBorder="1" applyAlignment="1" applyProtection="1">
      <alignment horizontal="left" vertical="top"/>
      <protection locked="0"/>
    </xf>
    <xf numFmtId="0" fontId="1" fillId="2" borderId="2" xfId="0" applyFont="1" applyFill="1" applyBorder="1" applyAlignment="1" applyProtection="1">
      <alignment horizontal="left" vertical="top"/>
      <protection locked="0"/>
    </xf>
    <xf numFmtId="0" fontId="1" fillId="2" borderId="3" xfId="0" applyFont="1" applyFill="1" applyBorder="1" applyAlignment="1" applyProtection="1">
      <alignment horizontal="left" vertical="top"/>
      <protection locked="0"/>
    </xf>
    <xf numFmtId="0" fontId="1" fillId="46" borderId="0" xfId="0" applyNumberFormat="1" applyFont="1" applyFill="1" applyBorder="1" applyAlignment="1" applyProtection="1">
      <alignment horizontal="left" vertical="top"/>
    </xf>
    <xf numFmtId="0" fontId="26" fillId="36" borderId="37" xfId="0" applyFont="1" applyFill="1" applyBorder="1" applyAlignment="1" applyProtection="1">
      <alignment vertical="top" wrapText="1"/>
    </xf>
    <xf numFmtId="0" fontId="1" fillId="36" borderId="37" xfId="0" applyFont="1" applyFill="1" applyBorder="1" applyAlignment="1" applyProtection="1">
      <alignment vertical="top" wrapText="1"/>
    </xf>
    <xf numFmtId="0" fontId="1" fillId="36" borderId="40" xfId="0" applyFont="1" applyFill="1" applyBorder="1" applyAlignment="1" applyProtection="1">
      <alignment vertical="top" wrapText="1"/>
    </xf>
    <xf numFmtId="0" fontId="27" fillId="46" borderId="0" xfId="0" applyFont="1" applyFill="1" applyBorder="1" applyAlignment="1" applyProtection="1">
      <alignment vertical="top" wrapText="1"/>
    </xf>
    <xf numFmtId="0" fontId="0" fillId="46" borderId="0" xfId="0" applyFill="1" applyBorder="1" applyAlignment="1" applyProtection="1">
      <alignment vertical="top" wrapText="1"/>
    </xf>
    <xf numFmtId="0" fontId="0" fillId="46" borderId="29" xfId="0" applyFill="1" applyBorder="1" applyAlignment="1" applyProtection="1">
      <alignment vertical="top" wrapText="1"/>
    </xf>
    <xf numFmtId="0" fontId="4" fillId="46" borderId="0" xfId="0" applyFont="1" applyFill="1" applyBorder="1" applyAlignment="1" applyProtection="1">
      <alignment vertical="top" wrapText="1"/>
    </xf>
    <xf numFmtId="0" fontId="4" fillId="46" borderId="29" xfId="0" applyFont="1" applyFill="1" applyBorder="1" applyAlignment="1" applyProtection="1">
      <alignment vertical="top" wrapText="1"/>
    </xf>
    <xf numFmtId="0" fontId="43" fillId="46" borderId="29" xfId="0" applyFont="1" applyFill="1" applyBorder="1" applyAlignment="1" applyProtection="1">
      <alignment horizontal="left" vertical="top" wrapText="1"/>
    </xf>
    <xf numFmtId="0" fontId="29" fillId="46" borderId="0" xfId="0" applyFont="1" applyFill="1" applyBorder="1" applyAlignment="1" applyProtection="1">
      <alignment vertical="top" wrapText="1"/>
    </xf>
    <xf numFmtId="0" fontId="42" fillId="46" borderId="0" xfId="0" applyFont="1" applyFill="1" applyBorder="1" applyAlignment="1" applyProtection="1">
      <alignment vertical="top" wrapText="1"/>
    </xf>
    <xf numFmtId="0" fontId="42" fillId="46" borderId="29" xfId="0" applyFont="1" applyFill="1" applyBorder="1" applyAlignment="1" applyProtection="1">
      <alignment vertical="top" wrapText="1"/>
    </xf>
    <xf numFmtId="0" fontId="1" fillId="46" borderId="3" xfId="0" applyFont="1" applyFill="1" applyBorder="1" applyAlignment="1" applyProtection="1">
      <alignment horizontal="left" vertical="top" wrapText="1"/>
    </xf>
    <xf numFmtId="0" fontId="1" fillId="46" borderId="16" xfId="0" applyFont="1" applyFill="1" applyBorder="1" applyAlignment="1" applyProtection="1">
      <alignment horizontal="left" vertical="top" wrapText="1"/>
    </xf>
    <xf numFmtId="0" fontId="1" fillId="46" borderId="2" xfId="0" applyFont="1" applyFill="1" applyBorder="1" applyAlignment="1" applyProtection="1">
      <alignment horizontal="left" vertical="top" wrapText="1"/>
    </xf>
    <xf numFmtId="0" fontId="4" fillId="46" borderId="36" xfId="0" applyNumberFormat="1" applyFont="1" applyFill="1" applyBorder="1" applyAlignment="1" applyProtection="1">
      <alignment horizontal="center" vertical="center" wrapText="1"/>
    </xf>
    <xf numFmtId="0" fontId="4" fillId="46" borderId="0" xfId="0" applyFont="1" applyFill="1" applyBorder="1" applyAlignment="1" applyProtection="1">
      <alignment horizontal="left" vertical="top" wrapText="1"/>
    </xf>
    <xf numFmtId="0" fontId="4" fillId="46" borderId="29" xfId="0" applyFont="1" applyFill="1" applyBorder="1" applyAlignment="1" applyProtection="1">
      <alignment horizontal="left" vertical="top" wrapText="1"/>
    </xf>
    <xf numFmtId="0" fontId="1" fillId="46" borderId="0" xfId="0" applyFont="1" applyFill="1" applyBorder="1" applyAlignment="1" applyProtection="1">
      <alignment horizontal="left" vertical="top" wrapText="1"/>
    </xf>
    <xf numFmtId="0" fontId="1" fillId="46" borderId="29" xfId="0" applyFont="1" applyFill="1" applyBorder="1" applyAlignment="1" applyProtection="1">
      <alignment horizontal="left" vertical="top" wrapText="1"/>
    </xf>
    <xf numFmtId="0" fontId="1" fillId="46" borderId="13" xfId="0" applyFont="1" applyFill="1" applyBorder="1" applyAlignment="1" applyProtection="1">
      <alignment horizontal="left" vertical="top" wrapText="1"/>
    </xf>
    <xf numFmtId="0" fontId="1" fillId="46" borderId="28" xfId="0" applyFont="1" applyFill="1" applyBorder="1" applyAlignment="1" applyProtection="1">
      <alignment horizontal="left" vertical="top" wrapText="1"/>
    </xf>
    <xf numFmtId="0" fontId="1" fillId="46" borderId="22" xfId="0" applyFont="1" applyFill="1" applyBorder="1" applyAlignment="1" applyProtection="1">
      <alignment horizontal="left" vertical="top" wrapText="1"/>
    </xf>
    <xf numFmtId="0" fontId="1" fillId="46" borderId="23" xfId="0" applyFont="1" applyFill="1" applyBorder="1" applyAlignment="1" applyProtection="1">
      <alignment horizontal="left" vertical="top" wrapText="1"/>
    </xf>
    <xf numFmtId="0" fontId="1" fillId="46" borderId="14" xfId="0" applyFont="1" applyFill="1" applyBorder="1" applyAlignment="1" applyProtection="1">
      <alignment horizontal="left" vertical="top" wrapText="1"/>
    </xf>
    <xf numFmtId="0" fontId="1" fillId="46" borderId="21" xfId="0" applyFont="1" applyFill="1" applyBorder="1" applyAlignment="1" applyProtection="1">
      <alignment horizontal="left" vertical="top" wrapText="1"/>
    </xf>
    <xf numFmtId="0" fontId="1" fillId="2" borderId="30" xfId="0" applyNumberFormat="1" applyFont="1" applyFill="1" applyBorder="1" applyAlignment="1" applyProtection="1">
      <alignment horizontal="left" vertical="top" wrapText="1"/>
      <protection locked="0"/>
    </xf>
    <xf numFmtId="0" fontId="1" fillId="2" borderId="14" xfId="0" applyNumberFormat="1" applyFont="1" applyFill="1" applyBorder="1" applyAlignment="1" applyProtection="1">
      <alignment horizontal="left" vertical="top" wrapText="1"/>
      <protection locked="0"/>
    </xf>
    <xf numFmtId="0" fontId="1" fillId="27" borderId="14" xfId="0" applyNumberFormat="1" applyFont="1" applyFill="1" applyBorder="1" applyAlignment="1" applyProtection="1">
      <alignment horizontal="left" vertical="top" wrapText="1"/>
      <protection locked="0"/>
    </xf>
    <xf numFmtId="0" fontId="1" fillId="46" borderId="25" xfId="0" applyFont="1" applyFill="1" applyBorder="1" applyAlignment="1" applyProtection="1">
      <alignment horizontal="left" vertical="top" wrapText="1"/>
    </xf>
    <xf numFmtId="0" fontId="1" fillId="46" borderId="26" xfId="0" applyFont="1" applyFill="1" applyBorder="1" applyAlignment="1" applyProtection="1">
      <alignment horizontal="left" vertical="top" wrapText="1"/>
    </xf>
    <xf numFmtId="0" fontId="26" fillId="46" borderId="0" xfId="0" applyFont="1" applyFill="1" applyBorder="1" applyAlignment="1" applyProtection="1">
      <alignment horizontal="left" vertical="top" wrapText="1"/>
    </xf>
    <xf numFmtId="0" fontId="26" fillId="46" borderId="29" xfId="0" applyFont="1" applyFill="1" applyBorder="1" applyAlignment="1" applyProtection="1">
      <alignment horizontal="left" vertical="top" wrapText="1"/>
    </xf>
    <xf numFmtId="0" fontId="26" fillId="46" borderId="29" xfId="0" applyFont="1" applyFill="1" applyBorder="1" applyAlignment="1" applyProtection="1">
      <alignment vertical="top" wrapText="1"/>
    </xf>
    <xf numFmtId="0" fontId="38" fillId="47" borderId="0" xfId="87" applyFont="1" applyFill="1" applyBorder="1" applyAlignment="1" applyProtection="1">
      <alignment horizontal="left" vertical="top" wrapText="1"/>
    </xf>
    <xf numFmtId="0" fontId="4" fillId="36" borderId="0" xfId="0" applyFont="1" applyFill="1" applyBorder="1" applyAlignment="1" applyProtection="1">
      <alignment vertical="top" wrapText="1"/>
    </xf>
    <xf numFmtId="0" fontId="4" fillId="36" borderId="29" xfId="0" applyFont="1" applyFill="1" applyBorder="1" applyAlignment="1" applyProtection="1">
      <alignment vertical="top" wrapText="1"/>
    </xf>
    <xf numFmtId="0" fontId="1" fillId="47" borderId="98" xfId="0" applyNumberFormat="1" applyFont="1" applyFill="1" applyBorder="1" applyAlignment="1" applyProtection="1">
      <alignment horizontal="left" vertical="top"/>
    </xf>
    <xf numFmtId="0" fontId="1" fillId="47" borderId="99" xfId="0" applyFont="1" applyFill="1" applyBorder="1" applyAlignment="1" applyProtection="1">
      <alignment horizontal="left" vertical="top"/>
    </xf>
    <xf numFmtId="0" fontId="1" fillId="47" borderId="86" xfId="0" applyFont="1" applyFill="1" applyBorder="1" applyAlignment="1" applyProtection="1">
      <alignment horizontal="left" vertical="top"/>
    </xf>
    <xf numFmtId="0" fontId="1" fillId="47" borderId="87" xfId="0" applyFont="1" applyFill="1" applyBorder="1" applyAlignment="1" applyProtection="1">
      <alignment horizontal="left" vertical="top"/>
    </xf>
    <xf numFmtId="0" fontId="1" fillId="36" borderId="0" xfId="0" applyNumberFormat="1" applyFont="1" applyFill="1" applyBorder="1" applyAlignment="1" applyProtection="1">
      <alignment horizontal="left" vertical="top"/>
    </xf>
    <xf numFmtId="0" fontId="27" fillId="26" borderId="85" xfId="0" applyFont="1" applyFill="1" applyBorder="1" applyAlignment="1" applyProtection="1">
      <alignment vertical="top" wrapText="1"/>
    </xf>
    <xf numFmtId="0" fontId="22" fillId="0" borderId="85" xfId="0" applyFont="1" applyBorder="1" applyAlignment="1" applyProtection="1">
      <alignment vertical="top" wrapText="1"/>
    </xf>
    <xf numFmtId="0" fontId="22" fillId="0" borderId="94" xfId="0" applyFont="1" applyBorder="1" applyAlignment="1" applyProtection="1">
      <alignment vertical="top" wrapText="1"/>
    </xf>
    <xf numFmtId="0" fontId="36" fillId="29" borderId="95" xfId="0" applyFont="1" applyFill="1" applyBorder="1" applyAlignment="1" applyProtection="1">
      <alignment vertical="top" shrinkToFit="1"/>
    </xf>
    <xf numFmtId="0" fontId="0" fillId="0" borderId="96" xfId="0" applyBorder="1" applyAlignment="1" applyProtection="1">
      <alignment vertical="top" shrinkToFit="1"/>
    </xf>
    <xf numFmtId="0" fontId="0" fillId="0" borderId="97" xfId="0" applyBorder="1" applyAlignment="1" applyProtection="1">
      <alignment vertical="top" shrinkToFit="1"/>
    </xf>
    <xf numFmtId="0" fontId="36" fillId="29" borderId="44" xfId="0" applyFont="1" applyFill="1" applyBorder="1" applyAlignment="1" applyProtection="1">
      <alignment horizontal="center"/>
    </xf>
    <xf numFmtId="0" fontId="36" fillId="29" borderId="46" xfId="0" applyFont="1" applyFill="1" applyBorder="1" applyAlignment="1" applyProtection="1">
      <alignment horizontal="center"/>
    </xf>
    <xf numFmtId="0" fontId="26" fillId="36" borderId="2" xfId="0" applyFont="1" applyFill="1" applyBorder="1" applyAlignment="1" applyProtection="1">
      <alignment horizontal="left" vertical="top" wrapText="1"/>
    </xf>
    <xf numFmtId="0" fontId="26" fillId="36" borderId="3" xfId="0" applyFont="1" applyFill="1" applyBorder="1" applyAlignment="1" applyProtection="1">
      <alignment horizontal="left" vertical="top" wrapText="1"/>
    </xf>
    <xf numFmtId="0" fontId="1" fillId="2" borderId="73" xfId="0" applyFont="1" applyFill="1" applyBorder="1" applyAlignment="1" applyProtection="1">
      <alignment horizontal="center" vertical="center" wrapText="1"/>
      <protection locked="0"/>
    </xf>
    <xf numFmtId="0" fontId="1" fillId="2" borderId="36" xfId="0" applyFont="1" applyFill="1" applyBorder="1" applyAlignment="1" applyProtection="1">
      <alignment horizontal="center" vertical="center" wrapText="1"/>
      <protection locked="0"/>
    </xf>
    <xf numFmtId="0" fontId="1" fillId="2" borderId="31" xfId="0" applyFont="1" applyFill="1" applyBorder="1" applyAlignment="1" applyProtection="1">
      <alignment horizontal="center" vertical="center" wrapText="1"/>
      <protection locked="0"/>
    </xf>
    <xf numFmtId="0" fontId="1" fillId="2" borderId="23" xfId="0" applyNumberFormat="1" applyFont="1" applyFill="1" applyBorder="1" applyAlignment="1" applyProtection="1">
      <alignment horizontal="left" vertical="top" wrapText="1"/>
      <protection locked="0"/>
    </xf>
    <xf numFmtId="0" fontId="1" fillId="46" borderId="19" xfId="0" applyFont="1" applyFill="1" applyBorder="1" applyAlignment="1" applyProtection="1">
      <alignment horizontal="left" vertical="top" wrapText="1"/>
    </xf>
    <xf numFmtId="0" fontId="1" fillId="2" borderId="21" xfId="0" applyNumberFormat="1" applyFont="1" applyFill="1" applyBorder="1" applyAlignment="1" applyProtection="1">
      <alignment horizontal="left" vertical="top" wrapText="1"/>
      <protection locked="0"/>
    </xf>
    <xf numFmtId="0" fontId="1" fillId="27" borderId="32" xfId="0" applyNumberFormat="1" applyFont="1" applyFill="1" applyBorder="1" applyAlignment="1" applyProtection="1">
      <alignment horizontal="left" vertical="top" wrapText="1"/>
      <protection locked="0"/>
    </xf>
    <xf numFmtId="0" fontId="1" fillId="27" borderId="28" xfId="0" applyNumberFormat="1" applyFont="1" applyFill="1" applyBorder="1" applyAlignment="1" applyProtection="1">
      <alignment horizontal="left" vertical="top" wrapText="1"/>
      <protection locked="0"/>
    </xf>
    <xf numFmtId="0" fontId="38" fillId="33" borderId="0" xfId="87" applyFont="1" applyFill="1" applyAlignment="1" applyProtection="1">
      <alignment vertical="top" wrapText="1"/>
    </xf>
    <xf numFmtId="0" fontId="40" fillId="47" borderId="0" xfId="0" applyFont="1" applyFill="1" applyBorder="1" applyAlignment="1" applyProtection="1">
      <alignment horizontal="center" vertical="top" wrapText="1"/>
    </xf>
    <xf numFmtId="0" fontId="69" fillId="47" borderId="55" xfId="0" applyFont="1" applyFill="1" applyBorder="1" applyAlignment="1" applyProtection="1">
      <alignment horizontal="left"/>
    </xf>
    <xf numFmtId="0" fontId="69" fillId="47" borderId="56" xfId="0" applyFont="1" applyFill="1" applyBorder="1" applyAlignment="1" applyProtection="1">
      <alignment horizontal="left"/>
    </xf>
    <xf numFmtId="0" fontId="29" fillId="36" borderId="29" xfId="0" applyFont="1" applyFill="1" applyBorder="1" applyAlignment="1" applyProtection="1">
      <alignment vertical="top" wrapText="1"/>
    </xf>
    <xf numFmtId="0" fontId="29" fillId="26" borderId="13" xfId="0" applyFont="1" applyFill="1" applyBorder="1" applyAlignment="1" applyProtection="1">
      <alignment vertical="top" wrapText="1"/>
    </xf>
    <xf numFmtId="0" fontId="29" fillId="26" borderId="28" xfId="0" applyFont="1" applyFill="1" applyBorder="1" applyAlignment="1" applyProtection="1">
      <alignment vertical="top" wrapText="1"/>
    </xf>
    <xf numFmtId="0" fontId="4" fillId="47" borderId="41" xfId="105" applyFont="1" applyFill="1" applyBorder="1" applyAlignment="1" applyProtection="1">
      <alignment horizontal="center" vertical="center" wrapText="1"/>
    </xf>
    <xf numFmtId="0" fontId="1" fillId="47" borderId="42" xfId="105" applyFont="1" applyFill="1" applyBorder="1" applyAlignment="1" applyProtection="1">
      <alignment horizontal="center" vertical="center" wrapText="1"/>
    </xf>
    <xf numFmtId="0" fontId="1" fillId="47" borderId="43" xfId="105" applyFont="1" applyFill="1" applyBorder="1" applyAlignment="1" applyProtection="1">
      <alignment horizontal="center" vertical="center" wrapText="1"/>
    </xf>
    <xf numFmtId="0" fontId="63" fillId="47" borderId="47" xfId="105" applyFill="1" applyBorder="1" applyAlignment="1" applyProtection="1">
      <alignment horizontal="center" vertical="center" wrapText="1"/>
    </xf>
    <xf numFmtId="0" fontId="63" fillId="47" borderId="0" xfId="105" applyFill="1" applyAlignment="1" applyProtection="1">
      <alignment horizontal="center" vertical="center" wrapText="1"/>
    </xf>
    <xf numFmtId="0" fontId="63" fillId="47" borderId="48" xfId="105" applyFill="1" applyBorder="1" applyAlignment="1" applyProtection="1">
      <alignment horizontal="center" vertical="center" wrapText="1"/>
    </xf>
    <xf numFmtId="0" fontId="63" fillId="47" borderId="52" xfId="105" applyFill="1" applyBorder="1" applyAlignment="1" applyProtection="1">
      <alignment horizontal="center" vertical="center" wrapText="1"/>
    </xf>
    <xf numFmtId="0" fontId="63" fillId="47" borderId="53" xfId="105" applyFill="1" applyBorder="1" applyAlignment="1" applyProtection="1">
      <alignment horizontal="center" vertical="center" wrapText="1"/>
    </xf>
    <xf numFmtId="0" fontId="63" fillId="47" borderId="54" xfId="105" applyFill="1" applyBorder="1" applyAlignment="1" applyProtection="1">
      <alignment horizontal="center" vertical="center" wrapText="1"/>
    </xf>
    <xf numFmtId="0" fontId="37" fillId="47" borderId="50" xfId="87" applyFill="1" applyBorder="1" applyAlignment="1" applyProtection="1">
      <alignment horizontal="center" vertical="top" wrapText="1"/>
    </xf>
    <xf numFmtId="0" fontId="37" fillId="47" borderId="51" xfId="87" applyFill="1" applyBorder="1" applyAlignment="1" applyProtection="1">
      <alignment horizontal="center" vertical="top" wrapText="1"/>
    </xf>
    <xf numFmtId="0" fontId="37" fillId="47" borderId="55" xfId="87" applyFill="1" applyBorder="1" applyAlignment="1" applyProtection="1">
      <alignment horizontal="center" vertical="top" wrapText="1"/>
    </xf>
    <xf numFmtId="0" fontId="37" fillId="47" borderId="56" xfId="87" applyFill="1" applyBorder="1" applyAlignment="1" applyProtection="1">
      <alignment horizontal="center" vertical="top" wrapText="1"/>
    </xf>
    <xf numFmtId="0" fontId="26" fillId="26" borderId="0" xfId="105" applyFont="1" applyFill="1" applyAlignment="1" applyProtection="1">
      <alignment vertical="top" wrapText="1"/>
    </xf>
    <xf numFmtId="0" fontId="63" fillId="0" borderId="0" xfId="105" applyAlignment="1" applyProtection="1">
      <alignment vertical="top" wrapText="1"/>
    </xf>
    <xf numFmtId="0" fontId="63" fillId="47" borderId="57" xfId="105" applyFill="1" applyBorder="1" applyAlignment="1" applyProtection="1">
      <alignment horizontal="center" vertical="top" wrapText="1"/>
    </xf>
    <xf numFmtId="0" fontId="63" fillId="47" borderId="58" xfId="105" applyFill="1" applyBorder="1" applyAlignment="1" applyProtection="1">
      <alignment horizontal="center" vertical="top" wrapText="1"/>
    </xf>
    <xf numFmtId="0" fontId="4" fillId="26" borderId="0" xfId="105" applyFont="1" applyFill="1" applyAlignment="1" applyProtection="1">
      <alignment vertical="top" wrapText="1"/>
    </xf>
    <xf numFmtId="0" fontId="4" fillId="26" borderId="29" xfId="105" applyFont="1" applyFill="1" applyBorder="1" applyAlignment="1" applyProtection="1">
      <alignment vertical="top" wrapText="1"/>
    </xf>
    <xf numFmtId="0" fontId="36" fillId="29" borderId="1" xfId="105" applyFont="1" applyFill="1" applyBorder="1" applyAlignment="1" applyProtection="1">
      <alignment horizontal="left"/>
    </xf>
    <xf numFmtId="0" fontId="36" fillId="29" borderId="2" xfId="105" applyFont="1" applyFill="1" applyBorder="1" applyAlignment="1" applyProtection="1">
      <alignment horizontal="left"/>
    </xf>
    <xf numFmtId="0" fontId="36" fillId="29" borderId="3" xfId="105" applyFont="1" applyFill="1" applyBorder="1" applyAlignment="1" applyProtection="1">
      <alignment horizontal="left"/>
    </xf>
    <xf numFmtId="0" fontId="26" fillId="26" borderId="13" xfId="105" applyFont="1" applyFill="1" applyBorder="1" applyAlignment="1" applyProtection="1">
      <alignment vertical="top" wrapText="1"/>
    </xf>
    <xf numFmtId="0" fontId="63" fillId="0" borderId="13" xfId="105" applyBorder="1" applyAlignment="1" applyProtection="1">
      <alignment vertical="top" wrapText="1"/>
    </xf>
    <xf numFmtId="0" fontId="64" fillId="47" borderId="1" xfId="105" applyFont="1" applyFill="1" applyBorder="1" applyAlignment="1" applyProtection="1">
      <alignment vertical="top" wrapText="1"/>
    </xf>
    <xf numFmtId="0" fontId="64" fillId="47" borderId="2" xfId="105" applyFont="1" applyFill="1" applyBorder="1" applyAlignment="1" applyProtection="1">
      <alignment vertical="top" wrapText="1"/>
    </xf>
    <xf numFmtId="0" fontId="64" fillId="47" borderId="3" xfId="105" applyFont="1" applyFill="1" applyBorder="1" applyAlignment="1" applyProtection="1">
      <alignment vertical="top" wrapText="1"/>
    </xf>
    <xf numFmtId="0" fontId="23" fillId="26" borderId="0" xfId="105" applyFont="1" applyFill="1" applyAlignment="1" applyProtection="1">
      <alignment vertical="top" wrapText="1"/>
    </xf>
    <xf numFmtId="0" fontId="24" fillId="25" borderId="0" xfId="105" applyFont="1" applyFill="1" applyBorder="1" applyAlignment="1" applyProtection="1">
      <alignment vertical="top" wrapText="1"/>
    </xf>
    <xf numFmtId="0" fontId="27" fillId="26" borderId="0" xfId="105" applyFont="1" applyFill="1" applyAlignment="1" applyProtection="1">
      <alignment vertical="top" wrapText="1"/>
    </xf>
    <xf numFmtId="0" fontId="1" fillId="26" borderId="2" xfId="105" applyNumberFormat="1" applyFont="1" applyFill="1" applyBorder="1" applyAlignment="1" applyProtection="1">
      <alignment vertical="top" wrapText="1"/>
    </xf>
    <xf numFmtId="0" fontId="66" fillId="47" borderId="16" xfId="0" applyFont="1" applyFill="1" applyBorder="1" applyAlignment="1" applyProtection="1">
      <alignment horizontal="left" vertical="top" wrapText="1"/>
    </xf>
    <xf numFmtId="0" fontId="38" fillId="47" borderId="0" xfId="87" applyNumberFormat="1" applyFont="1" applyFill="1" applyAlignment="1" applyProtection="1">
      <alignment vertical="top" wrapText="1"/>
    </xf>
    <xf numFmtId="0" fontId="38" fillId="47" borderId="0" xfId="87" applyFont="1" applyFill="1" applyAlignment="1" applyProtection="1">
      <alignment vertical="top" wrapText="1"/>
    </xf>
    <xf numFmtId="0" fontId="4" fillId="36" borderId="29" xfId="0" applyFont="1" applyFill="1" applyBorder="1" applyAlignment="1" applyProtection="1">
      <alignment horizontal="left" vertical="top" wrapText="1"/>
    </xf>
    <xf numFmtId="0" fontId="4" fillId="26" borderId="13" xfId="105" applyNumberFormat="1" applyFont="1" applyFill="1" applyBorder="1" applyAlignment="1" applyProtection="1">
      <alignment vertical="center" wrapText="1"/>
    </xf>
    <xf numFmtId="0" fontId="1" fillId="26" borderId="2" xfId="105" applyNumberFormat="1" applyFont="1" applyFill="1" applyBorder="1" applyAlignment="1" applyProtection="1">
      <alignment horizontal="left" vertical="top" wrapText="1"/>
    </xf>
    <xf numFmtId="0" fontId="1" fillId="26" borderId="3" xfId="105" applyNumberFormat="1" applyFont="1" applyFill="1" applyBorder="1" applyAlignment="1" applyProtection="1">
      <alignment horizontal="left" vertical="top" wrapText="1"/>
    </xf>
    <xf numFmtId="0" fontId="4" fillId="47" borderId="84" xfId="0" applyFont="1" applyFill="1" applyBorder="1" applyAlignment="1" applyProtection="1">
      <alignment horizontal="center" vertical="center" wrapText="1"/>
    </xf>
    <xf numFmtId="0" fontId="1" fillId="47" borderId="85" xfId="0" applyFont="1" applyFill="1" applyBorder="1" applyAlignment="1" applyProtection="1">
      <alignment horizontal="center" vertical="center" wrapText="1"/>
    </xf>
    <xf numFmtId="0" fontId="0" fillId="47" borderId="47" xfId="0" applyFill="1" applyBorder="1" applyAlignment="1" applyProtection="1">
      <alignment horizontal="center" vertical="center" wrapText="1"/>
    </xf>
    <xf numFmtId="0" fontId="0" fillId="47" borderId="0" xfId="0" applyFill="1" applyAlignment="1" applyProtection="1">
      <alignment horizontal="center" vertical="center" wrapText="1"/>
    </xf>
    <xf numFmtId="0" fontId="0" fillId="47" borderId="48" xfId="0" applyFill="1" applyBorder="1" applyAlignment="1" applyProtection="1">
      <alignment horizontal="center" vertical="center" wrapText="1"/>
    </xf>
    <xf numFmtId="0" fontId="0" fillId="47" borderId="52" xfId="0" applyFill="1" applyBorder="1" applyAlignment="1" applyProtection="1">
      <alignment horizontal="center" vertical="center" wrapText="1"/>
    </xf>
    <xf numFmtId="0" fontId="0" fillId="47" borderId="86" xfId="0" applyFill="1" applyBorder="1" applyAlignment="1" applyProtection="1">
      <alignment horizontal="center" vertical="center" wrapText="1"/>
    </xf>
    <xf numFmtId="0" fontId="0" fillId="47" borderId="87" xfId="0" applyFill="1" applyBorder="1" applyAlignment="1" applyProtection="1">
      <alignment horizontal="center" vertical="center" wrapText="1"/>
    </xf>
    <xf numFmtId="0" fontId="0" fillId="47" borderId="0" xfId="0" applyFill="1" applyBorder="1" applyAlignment="1" applyProtection="1">
      <alignment horizontal="center" vertical="top" wrapText="1"/>
    </xf>
    <xf numFmtId="0" fontId="27" fillId="26" borderId="13" xfId="0" applyFont="1" applyFill="1" applyBorder="1" applyAlignment="1" applyProtection="1">
      <alignment horizontal="left" vertical="top" wrapText="1"/>
    </xf>
    <xf numFmtId="0" fontId="1" fillId="44" borderId="14" xfId="0" applyFont="1" applyFill="1" applyBorder="1" applyAlignment="1" applyProtection="1">
      <alignment horizontal="left" vertical="top"/>
      <protection locked="0"/>
    </xf>
    <xf numFmtId="0" fontId="0" fillId="44" borderId="21" xfId="0" applyFill="1" applyBorder="1" applyAlignment="1" applyProtection="1">
      <alignment horizontal="left" vertical="top"/>
      <protection locked="0"/>
    </xf>
    <xf numFmtId="0" fontId="1" fillId="44" borderId="30" xfId="0" applyFont="1" applyFill="1" applyBorder="1" applyAlignment="1" applyProtection="1">
      <alignment horizontal="left" vertical="top"/>
      <protection locked="0"/>
    </xf>
    <xf numFmtId="0" fontId="0" fillId="44" borderId="14" xfId="0" applyFill="1" applyBorder="1" applyAlignment="1" applyProtection="1">
      <alignment horizontal="left" vertical="top"/>
      <protection locked="0"/>
    </xf>
    <xf numFmtId="0" fontId="1" fillId="44" borderId="25" xfId="0" applyFont="1" applyFill="1" applyBorder="1" applyAlignment="1" applyProtection="1">
      <alignment horizontal="left" vertical="top"/>
      <protection locked="0"/>
    </xf>
    <xf numFmtId="0" fontId="0" fillId="44" borderId="26" xfId="0" applyFill="1" applyBorder="1" applyAlignment="1" applyProtection="1">
      <alignment horizontal="left" vertical="top"/>
      <protection locked="0"/>
    </xf>
    <xf numFmtId="0" fontId="1" fillId="44" borderId="27" xfId="0" applyFont="1" applyFill="1" applyBorder="1" applyAlignment="1" applyProtection="1">
      <alignment horizontal="left" vertical="top"/>
      <protection locked="0"/>
    </xf>
    <xf numFmtId="0" fontId="0" fillId="44" borderId="25" xfId="0" applyFill="1" applyBorder="1" applyAlignment="1" applyProtection="1">
      <alignment horizontal="left" vertical="top"/>
      <protection locked="0"/>
    </xf>
    <xf numFmtId="0" fontId="24" fillId="25" borderId="0" xfId="0" applyFont="1" applyFill="1" applyBorder="1" applyAlignment="1" applyProtection="1">
      <alignment vertical="top" wrapText="1"/>
    </xf>
    <xf numFmtId="0" fontId="1" fillId="44" borderId="22" xfId="0" applyFont="1" applyFill="1" applyBorder="1" applyAlignment="1" applyProtection="1">
      <alignment horizontal="left" vertical="top"/>
      <protection locked="0"/>
    </xf>
    <xf numFmtId="0" fontId="0" fillId="44" borderId="23" xfId="0" applyFill="1" applyBorder="1" applyAlignment="1" applyProtection="1">
      <alignment horizontal="left" vertical="top"/>
      <protection locked="0"/>
    </xf>
    <xf numFmtId="0" fontId="1" fillId="44" borderId="24" xfId="0" applyFont="1" applyFill="1" applyBorder="1" applyAlignment="1" applyProtection="1">
      <alignment horizontal="left" vertical="top"/>
      <protection locked="0"/>
    </xf>
    <xf numFmtId="0" fontId="0" fillId="44" borderId="22" xfId="0" applyFill="1" applyBorder="1" applyAlignment="1" applyProtection="1">
      <alignment horizontal="left" vertical="top"/>
      <protection locked="0"/>
    </xf>
    <xf numFmtId="0" fontId="27" fillId="26" borderId="0" xfId="0" applyFont="1" applyFill="1" applyAlignment="1" applyProtection="1">
      <alignment vertical="top" wrapText="1"/>
    </xf>
  </cellXfs>
  <cellStyles count="107">
    <cellStyle name="20% - Accent1" xfId="2" xr:uid="{00000000-0005-0000-0000-000000000000}"/>
    <cellStyle name="20% - Accent1 2" xfId="100" xr:uid="{00000000-0005-0000-0000-000001000000}"/>
    <cellStyle name="20% - Accent2" xfId="3" xr:uid="{00000000-0005-0000-0000-000002000000}"/>
    <cellStyle name="20% - Accent2 2" xfId="99" xr:uid="{00000000-0005-0000-0000-000003000000}"/>
    <cellStyle name="20% - Accent3" xfId="4" xr:uid="{00000000-0005-0000-0000-000004000000}"/>
    <cellStyle name="20% - Accent3 2" xfId="98" xr:uid="{00000000-0005-0000-0000-000005000000}"/>
    <cellStyle name="20% - Accent4" xfId="5" xr:uid="{00000000-0005-0000-0000-000006000000}"/>
    <cellStyle name="20% - Accent4 2" xfId="97" xr:uid="{00000000-0005-0000-0000-000007000000}"/>
    <cellStyle name="20% - Accent5" xfId="6" xr:uid="{00000000-0005-0000-0000-000008000000}"/>
    <cellStyle name="20% - Accent5 2" xfId="96" xr:uid="{00000000-0005-0000-0000-000009000000}"/>
    <cellStyle name="20% - Accent6" xfId="7" xr:uid="{00000000-0005-0000-0000-00000A000000}"/>
    <cellStyle name="20% - Accent6 2" xfId="95" xr:uid="{00000000-0005-0000-0000-00000B000000}"/>
    <cellStyle name="20% - Akzent1" xfId="8" xr:uid="{00000000-0005-0000-0000-00000C000000}"/>
    <cellStyle name="20% - Akzent2" xfId="9" xr:uid="{00000000-0005-0000-0000-00000D000000}"/>
    <cellStyle name="20% - Akzent3" xfId="10" xr:uid="{00000000-0005-0000-0000-00000E000000}"/>
    <cellStyle name="20% - Akzent4" xfId="11" xr:uid="{00000000-0005-0000-0000-00000F000000}"/>
    <cellStyle name="20% - Akzent5" xfId="12" xr:uid="{00000000-0005-0000-0000-000010000000}"/>
    <cellStyle name="20% - Akzent6" xfId="13" xr:uid="{00000000-0005-0000-0000-000011000000}"/>
    <cellStyle name="40% - Accent1" xfId="14" xr:uid="{00000000-0005-0000-0000-000012000000}"/>
    <cellStyle name="40% - Accent1 2" xfId="94" xr:uid="{00000000-0005-0000-0000-000013000000}"/>
    <cellStyle name="40% - Accent2" xfId="15" xr:uid="{00000000-0005-0000-0000-000014000000}"/>
    <cellStyle name="40% - Accent2 2" xfId="93" xr:uid="{00000000-0005-0000-0000-000015000000}"/>
    <cellStyle name="40% - Accent3" xfId="16" xr:uid="{00000000-0005-0000-0000-000016000000}"/>
    <cellStyle name="40% - Accent3 2" xfId="92" xr:uid="{00000000-0005-0000-0000-000017000000}"/>
    <cellStyle name="40% - Accent4" xfId="17" xr:uid="{00000000-0005-0000-0000-000018000000}"/>
    <cellStyle name="40% - Accent4 2" xfId="91" xr:uid="{00000000-0005-0000-0000-000019000000}"/>
    <cellStyle name="40% - Accent5" xfId="18" xr:uid="{00000000-0005-0000-0000-00001A000000}"/>
    <cellStyle name="40% - Accent5 2" xfId="90" xr:uid="{00000000-0005-0000-0000-00001B000000}"/>
    <cellStyle name="40% - Accent6" xfId="19" xr:uid="{00000000-0005-0000-0000-00001C000000}"/>
    <cellStyle name="40% - Accent6 2" xfId="89" xr:uid="{00000000-0005-0000-0000-00001D000000}"/>
    <cellStyle name="40% - Akzent1" xfId="20" xr:uid="{00000000-0005-0000-0000-00001E000000}"/>
    <cellStyle name="40% - Akzent2" xfId="21" xr:uid="{00000000-0005-0000-0000-00001F000000}"/>
    <cellStyle name="40% - Akzent3" xfId="22" xr:uid="{00000000-0005-0000-0000-000020000000}"/>
    <cellStyle name="40% - Akzent4" xfId="23" xr:uid="{00000000-0005-0000-0000-000021000000}"/>
    <cellStyle name="40% - Akzent5" xfId="24" xr:uid="{00000000-0005-0000-0000-000022000000}"/>
    <cellStyle name="40% - Akzent6" xfId="25" xr:uid="{00000000-0005-0000-0000-000023000000}"/>
    <cellStyle name="5x indented GHG Textfiels" xfId="88" xr:uid="{00000000-0005-0000-0000-000024000000}"/>
    <cellStyle name="60% - Accent1" xfId="26" xr:uid="{00000000-0005-0000-0000-000025000000}"/>
    <cellStyle name="60% - Accent2" xfId="27" xr:uid="{00000000-0005-0000-0000-000026000000}"/>
    <cellStyle name="60% - Accent3" xfId="28" xr:uid="{00000000-0005-0000-0000-000027000000}"/>
    <cellStyle name="60% - Accent4" xfId="29" xr:uid="{00000000-0005-0000-0000-000028000000}"/>
    <cellStyle name="60% - Accent5" xfId="30" xr:uid="{00000000-0005-0000-0000-000029000000}"/>
    <cellStyle name="60% - Accent6" xfId="31" xr:uid="{00000000-0005-0000-0000-00002A000000}"/>
    <cellStyle name="60% - Akzent1" xfId="32" xr:uid="{00000000-0005-0000-0000-00002B000000}"/>
    <cellStyle name="60% - Akzent2" xfId="33" xr:uid="{00000000-0005-0000-0000-00002C000000}"/>
    <cellStyle name="60% - Akzent3" xfId="34" xr:uid="{00000000-0005-0000-0000-00002D000000}"/>
    <cellStyle name="60% - Akzent4" xfId="35" xr:uid="{00000000-0005-0000-0000-00002E000000}"/>
    <cellStyle name="60% - Akzent5" xfId="36" xr:uid="{00000000-0005-0000-0000-00002F000000}"/>
    <cellStyle name="60% - Akzent6" xfId="37" xr:uid="{00000000-0005-0000-0000-000030000000}"/>
    <cellStyle name="Accent1" xfId="38" xr:uid="{00000000-0005-0000-0000-000031000000}"/>
    <cellStyle name="Accent2" xfId="39" xr:uid="{00000000-0005-0000-0000-000032000000}"/>
    <cellStyle name="Accent3" xfId="40" xr:uid="{00000000-0005-0000-0000-000033000000}"/>
    <cellStyle name="Accent4" xfId="41" xr:uid="{00000000-0005-0000-0000-000034000000}"/>
    <cellStyle name="Accent5" xfId="42" xr:uid="{00000000-0005-0000-0000-000035000000}"/>
    <cellStyle name="Accent6" xfId="43" xr:uid="{00000000-0005-0000-0000-000036000000}"/>
    <cellStyle name="Akzent1 2" xfId="44" xr:uid="{00000000-0005-0000-0000-000037000000}"/>
    <cellStyle name="Akzent2 2" xfId="45" xr:uid="{00000000-0005-0000-0000-000038000000}"/>
    <cellStyle name="Akzent3 2" xfId="46" xr:uid="{00000000-0005-0000-0000-000039000000}"/>
    <cellStyle name="Akzent4 2" xfId="47" xr:uid="{00000000-0005-0000-0000-00003A000000}"/>
    <cellStyle name="Akzent5 2" xfId="48" xr:uid="{00000000-0005-0000-0000-00003B000000}"/>
    <cellStyle name="Akzent6 2" xfId="49" xr:uid="{00000000-0005-0000-0000-00003C000000}"/>
    <cellStyle name="Ausgabe 2" xfId="50" xr:uid="{00000000-0005-0000-0000-00003D000000}"/>
    <cellStyle name="Bad" xfId="51" xr:uid="{00000000-0005-0000-0000-00003E000000}"/>
    <cellStyle name="Berechnung 2" xfId="52" xr:uid="{00000000-0005-0000-0000-00003F000000}"/>
    <cellStyle name="Calculation" xfId="53" xr:uid="{00000000-0005-0000-0000-000040000000}"/>
    <cellStyle name="Check Cell" xfId="54" xr:uid="{00000000-0005-0000-0000-000041000000}"/>
    <cellStyle name="Eingabe 2" xfId="55" xr:uid="{00000000-0005-0000-0000-000042000000}"/>
    <cellStyle name="Ergebnis 2" xfId="56" xr:uid="{00000000-0005-0000-0000-000043000000}"/>
    <cellStyle name="Erklärender Text 2" xfId="57" xr:uid="{00000000-0005-0000-0000-000044000000}"/>
    <cellStyle name="Explanatory Text" xfId="58" xr:uid="{00000000-0005-0000-0000-000045000000}"/>
    <cellStyle name="Good" xfId="59" xr:uid="{00000000-0005-0000-0000-000046000000}"/>
    <cellStyle name="Gut 2" xfId="60" xr:uid="{00000000-0005-0000-0000-000047000000}"/>
    <cellStyle name="Heading 1" xfId="61" xr:uid="{00000000-0005-0000-0000-000048000000}"/>
    <cellStyle name="Heading 2" xfId="62" xr:uid="{00000000-0005-0000-0000-000049000000}"/>
    <cellStyle name="Heading 3" xfId="63" xr:uid="{00000000-0005-0000-0000-00004A000000}"/>
    <cellStyle name="Heading 4" xfId="64" xr:uid="{00000000-0005-0000-0000-00004B000000}"/>
    <cellStyle name="Input" xfId="65" xr:uid="{00000000-0005-0000-0000-00004C000000}"/>
    <cellStyle name="Lien hypertexte" xfId="87" builtinId="8"/>
    <cellStyle name="Linked Cell" xfId="66" xr:uid="{00000000-0005-0000-0000-00004E000000}"/>
    <cellStyle name="Neutral 2" xfId="67" xr:uid="{00000000-0005-0000-0000-00004F000000}"/>
    <cellStyle name="Normal" xfId="0" builtinId="0"/>
    <cellStyle name="Note" xfId="68" xr:uid="{00000000-0005-0000-0000-000050000000}"/>
    <cellStyle name="Note 2" xfId="84" xr:uid="{00000000-0005-0000-0000-000051000000}"/>
    <cellStyle name="Notiz 2" xfId="69" xr:uid="{00000000-0005-0000-0000-000052000000}"/>
    <cellStyle name="Output" xfId="70" xr:uid="{00000000-0005-0000-0000-000053000000}"/>
    <cellStyle name="Prozent 2" xfId="71" xr:uid="{00000000-0005-0000-0000-000054000000}"/>
    <cellStyle name="Prozent 2 2" xfId="101" xr:uid="{00000000-0005-0000-0000-000055000000}"/>
    <cellStyle name="Prozent 3" xfId="85" xr:uid="{00000000-0005-0000-0000-000056000000}"/>
    <cellStyle name="Schlecht 2" xfId="72" xr:uid="{00000000-0005-0000-0000-000057000000}"/>
    <cellStyle name="Standard 2" xfId="1" xr:uid="{00000000-0005-0000-0000-000059000000}"/>
    <cellStyle name="Standard 3" xfId="86" xr:uid="{00000000-0005-0000-0000-00005A000000}"/>
    <cellStyle name="Standard 3 2" xfId="102" xr:uid="{00000000-0005-0000-0000-00005B000000}"/>
    <cellStyle name="Standard 4" xfId="104" xr:uid="{00000000-0005-0000-0000-00005C000000}"/>
    <cellStyle name="Standard 5" xfId="105" xr:uid="{00000000-0005-0000-0000-00005D000000}"/>
    <cellStyle name="Standard_Outline NIMs template 10-09-30" xfId="106" xr:uid="{00000000-0005-0000-0000-00005E000000}"/>
    <cellStyle name="Title" xfId="73" xr:uid="{00000000-0005-0000-0000-00005F000000}"/>
    <cellStyle name="Total" xfId="74" xr:uid="{00000000-0005-0000-0000-000060000000}"/>
    <cellStyle name="Überschrift 1 2" xfId="76" xr:uid="{00000000-0005-0000-0000-000061000000}"/>
    <cellStyle name="Überschrift 2 2" xfId="77" xr:uid="{00000000-0005-0000-0000-000062000000}"/>
    <cellStyle name="Überschrift 3 2" xfId="78" xr:uid="{00000000-0005-0000-0000-000063000000}"/>
    <cellStyle name="Überschrift 4 2" xfId="79" xr:uid="{00000000-0005-0000-0000-000064000000}"/>
    <cellStyle name="Überschrift 5" xfId="75" xr:uid="{00000000-0005-0000-0000-000065000000}"/>
    <cellStyle name="Verknüpfte Zelle 2" xfId="80" xr:uid="{00000000-0005-0000-0000-000066000000}"/>
    <cellStyle name="Warnender Text 2" xfId="81" xr:uid="{00000000-0005-0000-0000-000067000000}"/>
    <cellStyle name="Warning Text" xfId="82" xr:uid="{00000000-0005-0000-0000-000068000000}"/>
    <cellStyle name="Zelle überprüfen 2" xfId="83" xr:uid="{00000000-0005-0000-0000-000069000000}"/>
    <cellStyle name="Обычный_CRF2002 (1)" xfId="103" xr:uid="{00000000-0005-0000-0000-00006A000000}"/>
  </cellStyles>
  <dxfs count="313">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fill>
    </dxf>
    <dxf>
      <fill>
        <patternFill patternType="lightUp">
          <fgColor auto="1"/>
          <bgColor theme="0"/>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FFCC"/>
        </patternFill>
      </fill>
    </dxf>
    <dxf>
      <fill>
        <patternFill patternType="lightUp">
          <fgColor auto="1"/>
          <bgColor theme="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rgb="FFFF0000"/>
        </patternFill>
      </fill>
    </dxf>
    <dxf>
      <fill>
        <patternFill patternType="lightUp">
          <bgColor auto="1"/>
        </patternFill>
      </fill>
    </dxf>
    <dxf>
      <fill>
        <patternFill>
          <bgColor rgb="FFFF0000"/>
        </patternFill>
      </fill>
    </dxf>
    <dxf>
      <fill>
        <patternFill>
          <bgColor indexed="10"/>
        </patternFill>
      </fill>
    </dxf>
    <dxf>
      <fill>
        <patternFill>
          <bgColor indexed="10"/>
        </patternFill>
      </fill>
    </dxf>
    <dxf>
      <fill>
        <patternFill>
          <bgColor indexed="10"/>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bgColor indexed="13"/>
        </patternFill>
      </fill>
    </dxf>
    <dxf>
      <fill>
        <patternFill patternType="lightUp">
          <fgColor indexed="64"/>
          <bgColor indexed="9"/>
        </patternFill>
      </fill>
    </dxf>
    <dxf>
      <fill>
        <patternFill>
          <bgColor indexed="26"/>
        </patternFill>
      </fill>
    </dxf>
    <dxf>
      <fill>
        <patternFill patternType="lightUp">
          <fgColor indexed="64"/>
          <bgColor indexed="9"/>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CCFFFF"/>
      <color rgb="FFCCFFCC"/>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E_Fall-backApproach"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_Fall-backApproach"/>
    </sheetNames>
    <sheetDataSet>
      <sheetData sheetId="0" refreshError="1"/>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eller/AppData/Local/Microsoft/Windows/INetCache/Content.MSO/716DC898.xlsx"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3" Type="http://schemas.openxmlformats.org/officeDocument/2006/relationships/hyperlink" Target="http://ec.europa.eu/clima/documentation/ets/docs/decision_benchmarking_15_dec_en.pdf." TargetMode="External"/><Relationship Id="rId7" Type="http://schemas.openxmlformats.org/officeDocument/2006/relationships/printerSettings" Target="../printerSettings/printerSettings2.bin"/><Relationship Id="rId2" Type="http://schemas.openxmlformats.org/officeDocument/2006/relationships/hyperlink" Target="http://ec.europa.eu/clima/policies/ets/index_en.htm" TargetMode="External"/><Relationship Id="rId1" Type="http://schemas.openxmlformats.org/officeDocument/2006/relationships/hyperlink" Target="http://eur-lex.europa.eu/en/index.htm" TargetMode="External"/><Relationship Id="rId6" Type="http://schemas.openxmlformats.org/officeDocument/2006/relationships/hyperlink" Target="http://data.europa.eu/eli/reg_del/2019/331/oj" TargetMode="External"/><Relationship Id="rId5" Type="http://schemas.openxmlformats.org/officeDocument/2006/relationships/hyperlink" Target="https://ec.europa.eu/info/law/better-regulation/initiatives/ares-2018-5486983_en" TargetMode="External"/><Relationship Id="rId4" Type="http://schemas.openxmlformats.org/officeDocument/2006/relationships/hyperlink" Target="https://eur-lex.europa.eu/eli/dir/2003/87/2023-06-05"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L60"/>
  <sheetViews>
    <sheetView workbookViewId="0">
      <pane ySplit="3" topLeftCell="A28" activePane="bottomLeft" state="frozen"/>
      <selection pane="bottomLeft" sqref="A1:A3"/>
    </sheetView>
  </sheetViews>
  <sheetFormatPr baseColWidth="10" defaultColWidth="9.140625" defaultRowHeight="12.75" x14ac:dyDescent="0.2"/>
  <cols>
    <col min="1" max="3" width="4.7109375" style="81" customWidth="1"/>
    <col min="4" max="12" width="12.7109375" style="81" customWidth="1"/>
    <col min="13" max="16384" width="9.140625" style="81"/>
  </cols>
  <sheetData>
    <row r="1" spans="1:12" ht="13.5" customHeight="1" thickBot="1" x14ac:dyDescent="0.25">
      <c r="A1" s="791" t="s">
        <v>518</v>
      </c>
      <c r="B1" s="339" t="str">
        <f>Translations!$B$2</f>
        <v>Zone de navigation:</v>
      </c>
      <c r="C1" s="340"/>
      <c r="D1" s="340"/>
      <c r="E1" s="794"/>
      <c r="F1" s="794"/>
      <c r="G1" s="794"/>
      <c r="H1" s="794"/>
      <c r="I1" s="794" t="str">
        <f>Translations!$B$3</f>
        <v>Feuille suivante</v>
      </c>
      <c r="J1" s="794"/>
      <c r="K1" s="794"/>
      <c r="L1" s="794"/>
    </row>
    <row r="2" spans="1:12" x14ac:dyDescent="0.2">
      <c r="A2" s="792"/>
      <c r="B2" s="795" t="str">
        <f>Translations!$B$4</f>
        <v>Début de feuille</v>
      </c>
      <c r="C2" s="796"/>
      <c r="D2" s="797"/>
      <c r="E2" s="798"/>
      <c r="F2" s="799"/>
      <c r="G2" s="799"/>
      <c r="H2" s="799"/>
      <c r="I2" s="799"/>
      <c r="J2" s="799"/>
      <c r="K2" s="799"/>
      <c r="L2" s="799"/>
    </row>
    <row r="3" spans="1:12" ht="13.5" thickBot="1" x14ac:dyDescent="0.25">
      <c r="A3" s="793"/>
      <c r="B3" s="800" t="str">
        <f>Translations!$B$5</f>
        <v>Fin de feuille</v>
      </c>
      <c r="C3" s="801"/>
      <c r="D3" s="802"/>
      <c r="E3" s="803"/>
      <c r="F3" s="804"/>
      <c r="G3" s="804"/>
      <c r="H3" s="804"/>
      <c r="I3" s="804"/>
      <c r="J3" s="804"/>
      <c r="K3" s="804"/>
      <c r="L3" s="804"/>
    </row>
    <row r="4" spans="1:12" x14ac:dyDescent="0.2">
      <c r="B4" s="82"/>
      <c r="E4" s="82"/>
    </row>
    <row r="5" spans="1:12" ht="35.25" customHeight="1" x14ac:dyDescent="0.4">
      <c r="B5" s="83" t="str">
        <f>Translations!$B$6</f>
        <v>PLAN MÉTHODOLOGIQUE DE SURVEILLANCE pour la phase 4 du SEQE de l’UE</v>
      </c>
      <c r="E5" s="83"/>
    </row>
    <row r="6" spans="1:12" x14ac:dyDescent="0.2">
      <c r="B6" s="82"/>
      <c r="E6" s="82"/>
    </row>
    <row r="7" spans="1:12" ht="29.25" customHeight="1" x14ac:dyDescent="0.2">
      <c r="A7" s="84"/>
      <c r="B7" s="85" t="str">
        <f>Translations!$B$7</f>
        <v>SOMMAIRE</v>
      </c>
      <c r="C7" s="84"/>
      <c r="D7" s="84"/>
      <c r="E7" s="85"/>
      <c r="F7" s="85"/>
      <c r="G7" s="85"/>
      <c r="H7" s="85"/>
      <c r="I7" s="85"/>
      <c r="J7" s="85"/>
      <c r="K7" s="85"/>
      <c r="L7" s="85"/>
    </row>
    <row r="8" spans="1:12" x14ac:dyDescent="0.2">
      <c r="A8" s="86"/>
      <c r="B8" s="557"/>
      <c r="C8" s="784" t="str">
        <f>Translations!$B$8</f>
        <v>LIGNES DIRECTRICES ET CONDITIONS</v>
      </c>
      <c r="D8" s="784"/>
      <c r="E8" s="790"/>
      <c r="F8" s="790"/>
      <c r="G8" s="790"/>
      <c r="H8" s="790"/>
      <c r="I8" s="790"/>
      <c r="J8" s="790"/>
      <c r="K8" s="790"/>
      <c r="L8" s="87"/>
    </row>
    <row r="9" spans="1:12" x14ac:dyDescent="0.2">
      <c r="A9" s="86"/>
      <c r="B9" s="436" t="s">
        <v>109</v>
      </c>
      <c r="C9" s="786" t="str">
        <f>A_VersionMMP!D6</f>
        <v>Versions du plan méthodologique de surveillance</v>
      </c>
      <c r="D9" s="786"/>
      <c r="E9" s="788"/>
      <c r="F9" s="788"/>
      <c r="G9" s="788"/>
      <c r="H9" s="788"/>
      <c r="I9" s="788"/>
      <c r="J9" s="788"/>
      <c r="K9" s="788"/>
      <c r="L9" s="87"/>
    </row>
    <row r="10" spans="1:12" x14ac:dyDescent="0.2">
      <c r="A10" s="86"/>
      <c r="B10" s="89" t="s">
        <v>110</v>
      </c>
      <c r="C10" s="784" t="str">
        <f>A_VersionMMP!D8</f>
        <v>Liste des versions du plan méthodologique de surveillance</v>
      </c>
      <c r="D10" s="784"/>
      <c r="E10" s="785"/>
      <c r="F10" s="785"/>
      <c r="G10" s="785"/>
      <c r="H10" s="785"/>
      <c r="I10" s="785"/>
      <c r="J10" s="785"/>
      <c r="K10" s="90"/>
    </row>
    <row r="11" spans="1:12" x14ac:dyDescent="0.2">
      <c r="A11" s="86"/>
      <c r="B11" s="436" t="s">
        <v>825</v>
      </c>
      <c r="C11" s="786" t="str">
        <f>B_InstallationData!D6</f>
        <v>DONNÉES RELATIVES À L’INSTALLATION</v>
      </c>
      <c r="D11" s="786"/>
      <c r="E11" s="788"/>
      <c r="F11" s="788"/>
      <c r="G11" s="788"/>
      <c r="H11" s="788"/>
      <c r="I11" s="788"/>
      <c r="J11" s="788"/>
      <c r="K11" s="788"/>
      <c r="L11" s="87"/>
    </row>
    <row r="12" spans="1:12" x14ac:dyDescent="0.2">
      <c r="A12" s="86"/>
      <c r="B12" s="89" t="s">
        <v>110</v>
      </c>
      <c r="C12" s="784" t="str">
        <f>B_InstallationData!D8</f>
        <v>Identification de l'installation</v>
      </c>
      <c r="D12" s="784"/>
      <c r="E12" s="785"/>
      <c r="F12" s="785"/>
      <c r="G12" s="785"/>
      <c r="H12" s="785"/>
      <c r="I12" s="785"/>
      <c r="J12" s="785"/>
      <c r="K12" s="90"/>
    </row>
    <row r="13" spans="1:12" x14ac:dyDescent="0.2">
      <c r="A13" s="86"/>
      <c r="B13" s="436" t="s">
        <v>343</v>
      </c>
      <c r="C13" s="786" t="str">
        <f>C_InstallationDescription!D6</f>
        <v>DESCRIPTION DE L’INSTALLATION</v>
      </c>
      <c r="D13" s="786"/>
      <c r="E13" s="788"/>
      <c r="F13" s="788"/>
      <c r="G13" s="788"/>
      <c r="H13" s="788"/>
      <c r="I13" s="788"/>
      <c r="J13" s="788"/>
      <c r="K13" s="788"/>
      <c r="L13" s="87"/>
    </row>
    <row r="14" spans="1:12" x14ac:dyDescent="0.2">
      <c r="A14" s="86"/>
      <c r="B14" s="89" t="s">
        <v>110</v>
      </c>
      <c r="C14" s="784" t="str">
        <f>C_InstallationDescription!D8</f>
        <v>Liste des sous-installations</v>
      </c>
      <c r="D14" s="784"/>
      <c r="E14" s="785"/>
      <c r="F14" s="785"/>
      <c r="G14" s="785"/>
      <c r="H14" s="785"/>
      <c r="I14" s="785"/>
      <c r="J14" s="785"/>
      <c r="K14" s="90"/>
    </row>
    <row r="15" spans="1:12" x14ac:dyDescent="0.2">
      <c r="A15" s="86"/>
      <c r="B15" s="89" t="s">
        <v>212</v>
      </c>
      <c r="C15" s="784" t="str">
        <f>C_InstallationDescription!D47</f>
        <v>Description de l'installation</v>
      </c>
      <c r="D15" s="784"/>
      <c r="E15" s="785"/>
      <c r="F15" s="785"/>
      <c r="G15" s="785"/>
      <c r="H15" s="785"/>
      <c r="I15" s="785"/>
      <c r="J15" s="785"/>
      <c r="K15" s="90"/>
    </row>
    <row r="16" spans="1:12" x14ac:dyDescent="0.2">
      <c r="A16" s="86"/>
      <c r="B16" s="89" t="s">
        <v>519</v>
      </c>
      <c r="C16" s="784" t="str">
        <f>C_InstallationDescription!D70</f>
        <v>Liens avec d’autres installations relevant du SEQE de l’UE ou d’autres entités hors SEQE</v>
      </c>
      <c r="D16" s="784"/>
      <c r="E16" s="785"/>
      <c r="F16" s="785"/>
      <c r="G16" s="785"/>
      <c r="H16" s="785"/>
      <c r="I16" s="785"/>
      <c r="J16" s="785"/>
      <c r="K16" s="90"/>
    </row>
    <row r="17" spans="1:12" x14ac:dyDescent="0.2">
      <c r="A17" s="86"/>
      <c r="B17" s="436" t="s">
        <v>422</v>
      </c>
      <c r="C17" s="786" t="str">
        <f>D_MethodsProcedures!D6</f>
        <v>Méthodes et procédures au niveau de l’installation</v>
      </c>
      <c r="D17" s="786"/>
      <c r="E17" s="788"/>
      <c r="F17" s="788"/>
      <c r="G17" s="788"/>
      <c r="H17" s="788"/>
      <c r="I17" s="788"/>
      <c r="J17" s="788"/>
      <c r="K17" s="788"/>
      <c r="L17" s="87"/>
    </row>
    <row r="18" spans="1:12" x14ac:dyDescent="0.2">
      <c r="A18" s="86"/>
      <c r="B18" s="89" t="s">
        <v>110</v>
      </c>
      <c r="C18" s="784" t="str">
        <f>D_MethodsProcedures!D8</f>
        <v>Méthodes au niveau de l’installation</v>
      </c>
      <c r="D18" s="784"/>
      <c r="E18" s="785"/>
      <c r="F18" s="785"/>
      <c r="G18" s="785"/>
      <c r="H18" s="785"/>
      <c r="I18" s="785"/>
      <c r="J18" s="785"/>
      <c r="K18" s="90"/>
    </row>
    <row r="19" spans="1:12" x14ac:dyDescent="0.2">
      <c r="A19" s="86"/>
      <c r="B19" s="89" t="s">
        <v>212</v>
      </c>
      <c r="C19" s="784" t="str">
        <f>D_MethodsProcedures!D54</f>
        <v>Procédures</v>
      </c>
      <c r="D19" s="784"/>
      <c r="E19" s="785"/>
      <c r="F19" s="785"/>
      <c r="G19" s="785"/>
      <c r="H19" s="785"/>
      <c r="I19" s="785"/>
      <c r="J19" s="785"/>
      <c r="K19" s="90"/>
    </row>
    <row r="20" spans="1:12" x14ac:dyDescent="0.2">
      <c r="A20" s="86"/>
      <c r="B20" s="436" t="s">
        <v>400</v>
      </c>
      <c r="C20" s="786" t="str">
        <f>E_EnergyFlows!D6</f>
        <v>Energy flows (Flux d'énergie)</v>
      </c>
      <c r="D20" s="786"/>
      <c r="E20" s="788"/>
      <c r="F20" s="788"/>
      <c r="G20" s="788"/>
      <c r="H20" s="788"/>
      <c r="I20" s="788"/>
      <c r="J20" s="788"/>
      <c r="K20" s="788"/>
      <c r="L20" s="87"/>
    </row>
    <row r="21" spans="1:12" x14ac:dyDescent="0.2">
      <c r="A21" s="88"/>
      <c r="B21" s="89" t="s">
        <v>110</v>
      </c>
      <c r="C21" s="784" t="str">
        <f>E_EnergyFlows!D25</f>
        <v>Apport énergétique</v>
      </c>
      <c r="D21" s="784"/>
      <c r="E21" s="785"/>
      <c r="F21" s="785"/>
      <c r="G21" s="785"/>
      <c r="H21" s="785"/>
      <c r="I21" s="785"/>
      <c r="J21" s="785"/>
      <c r="K21" s="90"/>
    </row>
    <row r="22" spans="1:12" x14ac:dyDescent="0.2">
      <c r="A22" s="88"/>
      <c r="B22" s="89" t="s">
        <v>212</v>
      </c>
      <c r="C22" s="784" t="str">
        <f>E_EnergyFlows!D59</f>
        <v>Chaleur mesurable au niveau de l’installation</v>
      </c>
      <c r="D22" s="784"/>
      <c r="E22" s="785"/>
      <c r="F22" s="785"/>
      <c r="G22" s="785"/>
      <c r="H22" s="785"/>
      <c r="I22" s="785"/>
      <c r="J22" s="785"/>
      <c r="K22" s="90"/>
    </row>
    <row r="23" spans="1:12" x14ac:dyDescent="0.2">
      <c r="A23" s="88"/>
      <c r="B23" s="89" t="s">
        <v>519</v>
      </c>
      <c r="C23" s="784" t="str">
        <f>E_EnergyFlows!D93</f>
        <v>Bilan des gaz résiduaires au niveau de l’installation</v>
      </c>
      <c r="D23" s="784"/>
      <c r="E23" s="785"/>
      <c r="F23" s="785"/>
      <c r="G23" s="785"/>
      <c r="H23" s="785"/>
      <c r="I23" s="785"/>
      <c r="J23" s="785"/>
      <c r="K23" s="90"/>
    </row>
    <row r="24" spans="1:12" x14ac:dyDescent="0.2">
      <c r="A24" s="88"/>
      <c r="B24" s="89" t="s">
        <v>520</v>
      </c>
      <c r="C24" s="784" t="str">
        <f>E_EnergyFlows!D126</f>
        <v>Électricité au niveau de l’installation</v>
      </c>
      <c r="D24" s="784"/>
      <c r="E24" s="785"/>
      <c r="F24" s="785"/>
      <c r="G24" s="785"/>
      <c r="H24" s="785"/>
      <c r="I24" s="785"/>
      <c r="J24" s="785"/>
      <c r="K24" s="90"/>
    </row>
    <row r="25" spans="1:12" x14ac:dyDescent="0.2">
      <c r="A25" s="86"/>
      <c r="B25" s="436" t="s">
        <v>831</v>
      </c>
      <c r="C25" s="786" t="str">
        <f>F_ProductBM!D7</f>
        <v>Feuille «ProductBM» - DONNÉES DE LA SOUS-INSTALLATION RELATIVES AUX RÉFÉRENTIELS DE PRODUITS</v>
      </c>
      <c r="D25" s="786"/>
      <c r="E25" s="788"/>
      <c r="F25" s="788"/>
      <c r="G25" s="788"/>
      <c r="H25" s="788"/>
      <c r="I25" s="788"/>
      <c r="J25" s="788"/>
      <c r="K25" s="788"/>
      <c r="L25" s="87"/>
    </row>
    <row r="26" spans="1:12" x14ac:dyDescent="0.2">
      <c r="A26" s="88"/>
      <c r="B26" s="89" t="s">
        <v>110</v>
      </c>
      <c r="C26" s="784" t="str">
        <f>F_ProductBM!D28</f>
        <v>Sous-installations avec référentiel de produit</v>
      </c>
      <c r="D26" s="784"/>
      <c r="E26" s="785"/>
      <c r="F26" s="785"/>
      <c r="G26" s="785"/>
      <c r="H26" s="785"/>
      <c r="I26" s="785"/>
      <c r="J26" s="785"/>
      <c r="K26" s="90"/>
    </row>
    <row r="27" spans="1:12" x14ac:dyDescent="0.2">
      <c r="A27" s="86"/>
      <c r="B27" s="436" t="s">
        <v>832</v>
      </c>
      <c r="C27" s="786" t="str">
        <f>'G_Fall-back'!D7</f>
        <v>Feuille «Fall-back» - DONNÉES RELATIVES AUX SOUS-INSTALLATIONS AVEC MÉTHODE ALTERNATIVE</v>
      </c>
      <c r="D27" s="786"/>
      <c r="E27" s="788"/>
      <c r="F27" s="788"/>
      <c r="G27" s="788"/>
      <c r="H27" s="788"/>
      <c r="I27" s="788"/>
      <c r="J27" s="788"/>
      <c r="K27" s="788"/>
      <c r="L27" s="87"/>
    </row>
    <row r="28" spans="1:12" x14ac:dyDescent="0.2">
      <c r="A28" s="88"/>
      <c r="B28" s="89" t="s">
        <v>110</v>
      </c>
      <c r="C28" s="784" t="str">
        <f>'G_Fall-back'!D28</f>
        <v>Sous-installations avec méthode alternative</v>
      </c>
      <c r="D28" s="784"/>
      <c r="E28" s="785"/>
      <c r="F28" s="785"/>
      <c r="G28" s="785"/>
      <c r="H28" s="785"/>
      <c r="I28" s="785"/>
      <c r="J28" s="785"/>
      <c r="K28" s="90"/>
    </row>
    <row r="29" spans="1:12" s="438" customFormat="1" ht="15" x14ac:dyDescent="0.25">
      <c r="A29" s="254"/>
      <c r="B29" s="254" t="s">
        <v>673</v>
      </c>
      <c r="C29" s="786" t="str">
        <f>H_SpecialBM!D7</f>
        <v>Feuille «SpecialBM» - DONNÉES PARTICULIÈRES CONCERNANT CERTAINS RÉFÉRENTIELS DE PRODUITS</v>
      </c>
      <c r="D29" s="786"/>
      <c r="E29" s="789"/>
      <c r="F29" s="789"/>
      <c r="G29" s="789"/>
      <c r="H29" s="789"/>
      <c r="I29" s="789"/>
      <c r="J29" s="789"/>
      <c r="K29" s="789"/>
      <c r="L29" s="437"/>
    </row>
    <row r="30" spans="1:12" s="438" customFormat="1" ht="15" x14ac:dyDescent="0.25">
      <c r="A30" s="439"/>
      <c r="B30" s="89" t="s">
        <v>110</v>
      </c>
      <c r="C30" s="784" t="str">
        <f>H_SpecialBM!G3</f>
        <v>CWT (Produits de raffinerie)</v>
      </c>
      <c r="D30" s="784"/>
      <c r="E30" s="785"/>
      <c r="F30" s="785"/>
      <c r="G30" s="785"/>
      <c r="H30" s="785"/>
      <c r="I30" s="785"/>
      <c r="J30" s="785"/>
      <c r="K30" s="255"/>
    </row>
    <row r="31" spans="1:12" s="438" customFormat="1" ht="15" x14ac:dyDescent="0.25">
      <c r="A31" s="439"/>
      <c r="B31" s="89" t="s">
        <v>212</v>
      </c>
      <c r="C31" s="784" t="str">
        <f>H_SpecialBM!I3</f>
        <v>Chaux</v>
      </c>
      <c r="D31" s="784"/>
      <c r="E31" s="785"/>
      <c r="F31" s="785"/>
      <c r="G31" s="785"/>
      <c r="H31" s="785"/>
      <c r="I31" s="785"/>
      <c r="J31" s="785"/>
      <c r="K31" s="255"/>
    </row>
    <row r="32" spans="1:12" s="438" customFormat="1" ht="15" x14ac:dyDescent="0.25">
      <c r="A32" s="439"/>
      <c r="B32" s="89" t="s">
        <v>519</v>
      </c>
      <c r="C32" s="784" t="str">
        <f>H_SpecialBM!K3</f>
        <v>Dolomie</v>
      </c>
      <c r="D32" s="784"/>
      <c r="E32" s="785"/>
      <c r="F32" s="785"/>
      <c r="G32" s="785"/>
      <c r="H32" s="785"/>
      <c r="I32" s="785"/>
      <c r="J32" s="785"/>
      <c r="K32" s="255"/>
    </row>
    <row r="33" spans="1:12" s="438" customFormat="1" ht="15" x14ac:dyDescent="0.25">
      <c r="A33" s="439"/>
      <c r="B33" s="89" t="s">
        <v>520</v>
      </c>
      <c r="C33" s="784" t="str">
        <f>H_SpecialBM!M3</f>
        <v>Vapocraquage</v>
      </c>
      <c r="D33" s="784"/>
      <c r="E33" s="785"/>
      <c r="F33" s="785"/>
      <c r="G33" s="785"/>
      <c r="H33" s="785"/>
      <c r="I33" s="785"/>
      <c r="J33" s="785"/>
      <c r="K33" s="255"/>
    </row>
    <row r="34" spans="1:12" s="438" customFormat="1" ht="15" x14ac:dyDescent="0.25">
      <c r="A34" s="439"/>
      <c r="B34" s="89" t="s">
        <v>686</v>
      </c>
      <c r="C34" s="784" t="str">
        <f>H_SpecialBM!G4</f>
        <v>CWT (Aromatiques)</v>
      </c>
      <c r="D34" s="784"/>
      <c r="E34" s="785"/>
      <c r="F34" s="785"/>
      <c r="G34" s="785"/>
      <c r="H34" s="785"/>
      <c r="I34" s="785"/>
      <c r="J34" s="785"/>
      <c r="K34" s="255"/>
    </row>
    <row r="35" spans="1:12" s="438" customFormat="1" ht="15" x14ac:dyDescent="0.25">
      <c r="A35" s="439"/>
      <c r="B35" s="89" t="s">
        <v>688</v>
      </c>
      <c r="C35" s="784" t="str">
        <f>H_SpecialBM!I4</f>
        <v>Hydrogène</v>
      </c>
      <c r="D35" s="784"/>
      <c r="E35" s="785"/>
      <c r="F35" s="785"/>
      <c r="G35" s="785"/>
      <c r="H35" s="785"/>
      <c r="I35" s="785"/>
      <c r="J35" s="785"/>
      <c r="K35" s="255"/>
    </row>
    <row r="36" spans="1:12" s="438" customFormat="1" ht="15" x14ac:dyDescent="0.25">
      <c r="A36" s="439"/>
      <c r="B36" s="89" t="s">
        <v>689</v>
      </c>
      <c r="C36" s="784" t="str">
        <f>H_SpecialBM!K4</f>
        <v>Gaz de synthèse</v>
      </c>
      <c r="D36" s="784"/>
      <c r="E36" s="785"/>
      <c r="F36" s="785"/>
      <c r="G36" s="785"/>
      <c r="H36" s="785"/>
      <c r="I36" s="785"/>
      <c r="J36" s="785"/>
      <c r="K36" s="255"/>
    </row>
    <row r="37" spans="1:12" s="438" customFormat="1" ht="15" x14ac:dyDescent="0.25">
      <c r="A37" s="439"/>
      <c r="B37" s="89" t="s">
        <v>690</v>
      </c>
      <c r="C37" s="784" t="str">
        <f>H_SpecialBM!M4</f>
        <v>Oxyde d'éthylène/éthylène glycols</v>
      </c>
      <c r="D37" s="784"/>
      <c r="E37" s="785"/>
      <c r="F37" s="785"/>
      <c r="G37" s="785"/>
      <c r="H37" s="785"/>
      <c r="I37" s="785"/>
      <c r="J37" s="785"/>
      <c r="K37" s="255"/>
    </row>
    <row r="38" spans="1:12" s="438" customFormat="1" ht="15" x14ac:dyDescent="0.25">
      <c r="A38" s="439"/>
      <c r="B38" s="89" t="s">
        <v>692</v>
      </c>
      <c r="C38" s="784" t="str">
        <f>H_SpecialBM!G5</f>
        <v>Chlorure de vinyle monomère (VCM)</v>
      </c>
      <c r="D38" s="784"/>
      <c r="E38" s="785"/>
      <c r="F38" s="785"/>
      <c r="G38" s="785"/>
      <c r="H38" s="785"/>
      <c r="I38" s="785"/>
      <c r="J38" s="785"/>
      <c r="K38" s="255"/>
    </row>
    <row r="39" spans="1:12" s="438" customFormat="1" ht="15" x14ac:dyDescent="0.25">
      <c r="A39" s="254"/>
      <c r="B39" s="254" t="s">
        <v>1044</v>
      </c>
      <c r="C39" s="786" t="str">
        <f>I_MSspecific!C5</f>
        <v>Feuille «MSspecific» - RENSEIGNEMENTS SUPPLÉMENTAIRES EXIGÉS PAR L'ÉTAT MEMBRE</v>
      </c>
      <c r="D39" s="786"/>
      <c r="E39" s="787"/>
      <c r="F39" s="787"/>
      <c r="G39" s="787"/>
      <c r="H39" s="787"/>
      <c r="I39" s="787"/>
      <c r="J39" s="787"/>
      <c r="K39" s="787"/>
      <c r="L39" s="437"/>
    </row>
    <row r="40" spans="1:12" s="438" customFormat="1" ht="15" x14ac:dyDescent="0.25">
      <c r="A40" s="439"/>
      <c r="B40" s="89" t="s">
        <v>110</v>
      </c>
      <c r="C40" s="784" t="str">
        <f>I_MSspecific!C7</f>
        <v>À définir par l'État membre</v>
      </c>
      <c r="D40" s="784"/>
      <c r="E40" s="785"/>
      <c r="F40" s="785"/>
      <c r="G40" s="785"/>
      <c r="H40" s="785"/>
      <c r="I40" s="785"/>
      <c r="J40" s="785"/>
      <c r="K40" s="255"/>
    </row>
    <row r="41" spans="1:12" s="438" customFormat="1" ht="15" x14ac:dyDescent="0.25">
      <c r="A41" s="254"/>
      <c r="B41" s="254" t="s">
        <v>1045</v>
      </c>
      <c r="C41" s="786" t="str">
        <f>J_Comments!C5</f>
        <v>Feuille «Comments» - REMARQUES ET INFORMATIONS SUPPLÉMENTAIRES</v>
      </c>
      <c r="D41" s="786"/>
      <c r="E41" s="787"/>
      <c r="F41" s="787"/>
      <c r="G41" s="787"/>
      <c r="H41" s="787"/>
      <c r="I41" s="787"/>
      <c r="J41" s="787"/>
      <c r="K41" s="787"/>
      <c r="L41" s="437"/>
    </row>
    <row r="42" spans="1:12" s="438" customFormat="1" ht="15" x14ac:dyDescent="0.25">
      <c r="A42" s="439"/>
      <c r="B42" s="89" t="s">
        <v>1952</v>
      </c>
      <c r="C42" s="784" t="str">
        <f>J_Comments!C7</f>
        <v>Documents étayant cette déclaration</v>
      </c>
      <c r="D42" s="784"/>
      <c r="E42" s="785"/>
      <c r="F42" s="785"/>
      <c r="G42" s="785"/>
      <c r="H42" s="785"/>
      <c r="I42" s="785"/>
      <c r="J42" s="785"/>
      <c r="K42" s="255"/>
    </row>
    <row r="43" spans="1:12" ht="28.5" thickBot="1" x14ac:dyDescent="0.45">
      <c r="B43" s="91"/>
      <c r="E43" s="82"/>
    </row>
    <row r="44" spans="1:12" x14ac:dyDescent="0.2">
      <c r="A44" s="84"/>
      <c r="B44" s="84"/>
      <c r="C44" s="92" t="str">
        <f>Translations!$B$9</f>
        <v>Version linguistique:</v>
      </c>
      <c r="D44" s="93"/>
      <c r="E44" s="93"/>
      <c r="F44" s="94"/>
      <c r="G44" s="95" t="str">
        <f>VersionDocumentation!B5</f>
        <v>French</v>
      </c>
      <c r="H44" s="95"/>
      <c r="I44" s="95"/>
      <c r="J44" s="96"/>
      <c r="K44" s="84"/>
    </row>
    <row r="45" spans="1:12" ht="13.5" thickBot="1" x14ac:dyDescent="0.25">
      <c r="A45" s="84"/>
      <c r="B45" s="84"/>
      <c r="C45" s="97" t="str">
        <f>Translations!$B$10</f>
        <v>Nom de fichier de référence:</v>
      </c>
      <c r="D45" s="98"/>
      <c r="E45" s="98"/>
      <c r="F45" s="99"/>
      <c r="G45" s="100" t="str">
        <f>VersionDocumentation!C3</f>
        <v>MMP P4 template 4_2_COM_fr_150424.xls</v>
      </c>
      <c r="H45" s="100"/>
      <c r="I45" s="100"/>
      <c r="J45" s="101"/>
      <c r="K45" s="84"/>
    </row>
    <row r="46" spans="1:12" x14ac:dyDescent="0.2">
      <c r="A46" s="84"/>
      <c r="B46" s="84"/>
      <c r="C46" s="84"/>
      <c r="D46" s="84"/>
      <c r="E46" s="84"/>
      <c r="F46" s="84"/>
      <c r="G46" s="84"/>
      <c r="H46" s="84"/>
      <c r="I46" s="84"/>
      <c r="J46" s="84"/>
      <c r="K46" s="84"/>
    </row>
    <row r="47" spans="1:12" x14ac:dyDescent="0.2">
      <c r="A47" s="84"/>
      <c r="B47" s="84"/>
      <c r="C47" s="84"/>
      <c r="D47" s="84"/>
      <c r="E47" s="84"/>
      <c r="F47" s="84"/>
      <c r="G47" s="84"/>
      <c r="H47" s="84"/>
      <c r="I47" s="84"/>
      <c r="J47" s="84"/>
      <c r="K47" s="84"/>
    </row>
    <row r="48" spans="1:12" ht="13.5" thickBot="1" x14ac:dyDescent="0.25">
      <c r="A48" s="84"/>
      <c r="B48" s="84"/>
      <c r="C48" s="102" t="str">
        <f>Translations!$B$11</f>
        <v>Informations concernant le présent fichier:</v>
      </c>
      <c r="D48" s="102"/>
      <c r="E48" s="102"/>
      <c r="F48" s="84"/>
      <c r="G48" s="84"/>
      <c r="H48" s="84"/>
      <c r="I48" s="84"/>
      <c r="J48" s="84"/>
      <c r="K48" s="84"/>
    </row>
    <row r="49" spans="1:11" x14ac:dyDescent="0.2">
      <c r="A49" s="84"/>
      <c r="B49" s="84"/>
      <c r="C49" s="92" t="str">
        <f>Translations!$B$12</f>
        <v>Dénomination de l'installation:</v>
      </c>
      <c r="D49" s="93"/>
      <c r="E49" s="93"/>
      <c r="F49" s="94"/>
      <c r="G49" s="95" t="str">
        <f>IF(ISBLANK(B_InstallationData!I32),"",B_InstallationData!I32)</f>
        <v/>
      </c>
      <c r="H49" s="95"/>
      <c r="I49" s="95"/>
      <c r="J49" s="96"/>
      <c r="K49" s="84"/>
    </row>
    <row r="50" spans="1:11" x14ac:dyDescent="0.2">
      <c r="A50" s="84"/>
      <c r="B50" s="84"/>
      <c r="C50" s="103" t="str">
        <f>Translations!$B$13</f>
        <v>Identificateur unique de l’installation:</v>
      </c>
      <c r="D50" s="104"/>
      <c r="E50" s="104"/>
      <c r="F50" s="105"/>
      <c r="G50" s="310" t="str">
        <f>IF(ISBLANK(B_InstallationData!I34),"",B_InstallationData!I34)</f>
        <v/>
      </c>
      <c r="H50" s="106"/>
      <c r="I50" s="106"/>
      <c r="J50" s="107"/>
      <c r="K50" s="84"/>
    </row>
    <row r="51" spans="1:11" ht="13.5" thickBot="1" x14ac:dyDescent="0.25">
      <c r="A51" s="84"/>
      <c r="B51" s="84"/>
      <c r="C51" s="108" t="str">
        <f>Translations!$B$14</f>
        <v>Date de référence:</v>
      </c>
      <c r="D51" s="109"/>
      <c r="E51" s="109"/>
      <c r="F51" s="110"/>
      <c r="G51" s="309" t="str">
        <f>IF(SUM(A_VersionMMP!$P$20:$P$39)=0,"",SUM(A_VersionMMP!$P$20:$P$39))</f>
        <v/>
      </c>
      <c r="H51" s="111"/>
      <c r="I51" s="111"/>
      <c r="J51" s="112"/>
      <c r="K51" s="84"/>
    </row>
    <row r="52" spans="1:11" x14ac:dyDescent="0.2">
      <c r="A52" s="84"/>
      <c r="B52" s="84"/>
      <c r="C52" s="84"/>
      <c r="D52" s="84"/>
      <c r="E52" s="84"/>
      <c r="F52" s="84"/>
      <c r="G52" s="84"/>
      <c r="H52" s="84"/>
      <c r="I52" s="84"/>
      <c r="J52" s="84"/>
      <c r="K52" s="84"/>
    </row>
    <row r="53" spans="1:11" ht="32.25" customHeight="1" x14ac:dyDescent="0.2">
      <c r="A53" s="84"/>
      <c r="B53" s="84"/>
      <c r="C53" s="807" t="str">
        <f>Translations!$B$15</f>
        <v>Si votre autorité compétente exige que vous remettiez un exemplaire papier signé de la déclaration, veuillez signer dans l’espace ci-dessous:</v>
      </c>
      <c r="D53" s="807"/>
      <c r="E53" s="807"/>
      <c r="F53" s="808"/>
      <c r="G53" s="808"/>
      <c r="H53" s="808"/>
      <c r="I53" s="808"/>
      <c r="J53" s="808"/>
      <c r="K53" s="84"/>
    </row>
    <row r="54" spans="1:11" x14ac:dyDescent="0.2">
      <c r="A54" s="84"/>
      <c r="B54" s="84"/>
      <c r="C54" s="84"/>
      <c r="D54" s="84"/>
      <c r="E54" s="84"/>
      <c r="F54" s="113"/>
      <c r="G54" s="84"/>
      <c r="H54" s="84"/>
      <c r="I54" s="84"/>
      <c r="J54" s="84"/>
      <c r="K54" s="84"/>
    </row>
    <row r="55" spans="1:11" x14ac:dyDescent="0.2">
      <c r="A55" s="84"/>
      <c r="B55" s="84"/>
      <c r="C55" s="84"/>
      <c r="D55" s="84"/>
      <c r="E55" s="84"/>
      <c r="F55" s="84"/>
      <c r="G55" s="84"/>
      <c r="H55" s="84"/>
      <c r="I55" s="84"/>
      <c r="J55" s="84"/>
      <c r="K55" s="84"/>
    </row>
    <row r="56" spans="1:11" x14ac:dyDescent="0.2">
      <c r="A56" s="84"/>
      <c r="B56" s="84"/>
      <c r="C56" s="84"/>
      <c r="D56" s="84"/>
      <c r="E56" s="84"/>
      <c r="F56" s="84"/>
      <c r="G56" s="84"/>
      <c r="H56" s="84"/>
      <c r="I56" s="84"/>
      <c r="J56" s="84"/>
      <c r="K56" s="84"/>
    </row>
    <row r="57" spans="1:11" x14ac:dyDescent="0.2">
      <c r="A57" s="84"/>
      <c r="B57" s="84"/>
      <c r="C57" s="84"/>
      <c r="D57" s="84"/>
      <c r="E57" s="84"/>
      <c r="F57" s="84"/>
      <c r="G57" s="84"/>
      <c r="H57" s="84"/>
      <c r="I57" s="84"/>
      <c r="J57" s="84"/>
      <c r="K57" s="84"/>
    </row>
    <row r="58" spans="1:11" x14ac:dyDescent="0.2">
      <c r="A58" s="84"/>
      <c r="B58" s="84"/>
      <c r="C58" s="114"/>
      <c r="D58" s="114"/>
      <c r="E58" s="114"/>
      <c r="F58" s="84"/>
      <c r="G58" s="114"/>
      <c r="H58" s="84"/>
      <c r="I58" s="84"/>
      <c r="J58" s="84"/>
      <c r="K58" s="84"/>
    </row>
    <row r="59" spans="1:11" ht="25.5" customHeight="1" x14ac:dyDescent="0.2">
      <c r="A59" s="84"/>
      <c r="B59" s="84"/>
      <c r="C59" s="805" t="str">
        <f>Translations!$B$16</f>
        <v>Date</v>
      </c>
      <c r="D59" s="805"/>
      <c r="E59" s="805"/>
      <c r="F59" s="113"/>
      <c r="G59" s="805" t="str">
        <f>Translations!$B$17</f>
        <v>Nom et signature de 
la personne légalement responsable</v>
      </c>
      <c r="H59" s="806"/>
      <c r="I59" s="806"/>
      <c r="J59" s="806"/>
      <c r="K59" s="84"/>
    </row>
    <row r="60" spans="1:11" x14ac:dyDescent="0.2">
      <c r="H60" s="115"/>
      <c r="I60" s="115"/>
      <c r="J60" s="115"/>
      <c r="K60" s="115"/>
    </row>
  </sheetData>
  <sheetProtection algorithmName="SHA-512" hashValue="Zc9RdTn/h7RfRF+icuNbggVHjvAWUTJQSC2tJzHo8ECQCclp2mr3knAVJcLczONmtR1wyMUn4QYGZvqUyVUMcw==" saltValue="CJnJ0zbqRz1fa8YYxBJBuw==" spinCount="100000" sheet="1" objects="1" scenarios="1" formatCells="0" formatColumns="0" formatRows="0"/>
  <mergeCells count="53">
    <mergeCell ref="C59:E59"/>
    <mergeCell ref="G59:J59"/>
    <mergeCell ref="C9:K9"/>
    <mergeCell ref="C10:J10"/>
    <mergeCell ref="C53:J53"/>
    <mergeCell ref="C11:K11"/>
    <mergeCell ref="C12:J12"/>
    <mergeCell ref="C13:K13"/>
    <mergeCell ref="C14:J14"/>
    <mergeCell ref="C15:J15"/>
    <mergeCell ref="C16:J16"/>
    <mergeCell ref="C17:K17"/>
    <mergeCell ref="C18:J18"/>
    <mergeCell ref="C19:J19"/>
    <mergeCell ref="C20:K20"/>
    <mergeCell ref="C21:J21"/>
    <mergeCell ref="C8:K8"/>
    <mergeCell ref="A1:A3"/>
    <mergeCell ref="E1:F1"/>
    <mergeCell ref="G1:H1"/>
    <mergeCell ref="I1:J1"/>
    <mergeCell ref="K1:L1"/>
    <mergeCell ref="B2:D2"/>
    <mergeCell ref="E2:F2"/>
    <mergeCell ref="G2:H2"/>
    <mergeCell ref="I2:J2"/>
    <mergeCell ref="K2:L2"/>
    <mergeCell ref="B3:D3"/>
    <mergeCell ref="E3:F3"/>
    <mergeCell ref="G3:H3"/>
    <mergeCell ref="I3:J3"/>
    <mergeCell ref="K3:L3"/>
    <mergeCell ref="C22:J22"/>
    <mergeCell ref="C23:J23"/>
    <mergeCell ref="C24:J24"/>
    <mergeCell ref="C25:K25"/>
    <mergeCell ref="C26:J26"/>
    <mergeCell ref="C27:K27"/>
    <mergeCell ref="C28:J28"/>
    <mergeCell ref="C29:K29"/>
    <mergeCell ref="C30:J30"/>
    <mergeCell ref="C31:J31"/>
    <mergeCell ref="C32:J32"/>
    <mergeCell ref="C33:J33"/>
    <mergeCell ref="C39:K39"/>
    <mergeCell ref="C40:J40"/>
    <mergeCell ref="C41:K41"/>
    <mergeCell ref="C42:J42"/>
    <mergeCell ref="C34:J34"/>
    <mergeCell ref="C35:J35"/>
    <mergeCell ref="C36:J36"/>
    <mergeCell ref="C37:J37"/>
    <mergeCell ref="C38:J38"/>
  </mergeCells>
  <hyperlinks>
    <hyperlink ref="C10" location="JUMP_A_I" display="I" xr:uid="{00000000-0004-0000-0000-000000000000}"/>
    <hyperlink ref="B10" location="JUMP_A_I" display="I" xr:uid="{00000000-0004-0000-0000-000001000000}"/>
    <hyperlink ref="C8:K8" location="JUMP_Guidelines_Home" display="GUIDELINES AND CONDITIONS" xr:uid="{00000000-0004-0000-0000-000002000000}"/>
    <hyperlink ref="B2:C2" location="JUMP_Guidelines_Home" display="Top of sheet" xr:uid="{00000000-0004-0000-0000-000003000000}"/>
    <hyperlink ref="B3:C3" location="JUMP_Guidelines_Bottom" display="End of sheet" xr:uid="{00000000-0004-0000-0000-000004000000}"/>
    <hyperlink ref="I1:J1" location="JUMP_Guidelines_Home" display="Next sheet" xr:uid="{00000000-0004-0000-0000-000005000000}"/>
    <hyperlink ref="B2:D2" location="JUMP_Coverpage_Top" display="Top of sheet" xr:uid="{00000000-0004-0000-0000-000006000000}"/>
    <hyperlink ref="B3:D3" location="JUMP_Coverpage_Bottom" display="End of sheet" xr:uid="{00000000-0004-0000-0000-000007000000}"/>
    <hyperlink ref="C10:J10" location="JUMP_A_I" display="JUMP_A_I" xr:uid="{00000000-0004-0000-0000-000008000000}"/>
    <hyperlink ref="C12" location="JUMP_A_I" display="I" xr:uid="{00000000-0004-0000-0000-000009000000}"/>
    <hyperlink ref="B12" location="JUMP_B_I" display="I" xr:uid="{00000000-0004-0000-0000-00000A000000}"/>
    <hyperlink ref="C12:J12" location="JUMP_B_I" display="JUMP_B_I" xr:uid="{00000000-0004-0000-0000-00000B000000}"/>
    <hyperlink ref="C14" location="JUMP_A_I" display="I" xr:uid="{00000000-0004-0000-0000-00000C000000}"/>
    <hyperlink ref="B14" location="JUMP_C_I" display="I" xr:uid="{00000000-0004-0000-0000-00000D000000}"/>
    <hyperlink ref="C14:J14" location="JUMP_C_I" display="JUMP_C_I" xr:uid="{00000000-0004-0000-0000-00000E000000}"/>
    <hyperlink ref="C15" location="JUMP_A_I" display="I" xr:uid="{00000000-0004-0000-0000-00000F000000}"/>
    <hyperlink ref="B15" location="JUMP_C_II" display="II" xr:uid="{00000000-0004-0000-0000-000010000000}"/>
    <hyperlink ref="C15:J15" location="JUMP_C_II" display="JUMP_C_II" xr:uid="{00000000-0004-0000-0000-000011000000}"/>
    <hyperlink ref="C16" location="JUMP_A_I" display="I" xr:uid="{00000000-0004-0000-0000-000012000000}"/>
    <hyperlink ref="B16" location="JUMP_C_III" display="III" xr:uid="{00000000-0004-0000-0000-000013000000}"/>
    <hyperlink ref="C16:J16" location="JUMP_C_III" display="JUMP_C_III" xr:uid="{00000000-0004-0000-0000-000014000000}"/>
    <hyperlink ref="C18" location="JUMP_A_I" display="I" xr:uid="{00000000-0004-0000-0000-000015000000}"/>
    <hyperlink ref="B18" location="JUMP_C_I" display="I" xr:uid="{00000000-0004-0000-0000-000016000000}"/>
    <hyperlink ref="C18:J18" location="JUMP_D_I" display="JUMP_D_I" xr:uid="{00000000-0004-0000-0000-000017000000}"/>
    <hyperlink ref="C19" location="JUMP_A_I" display="I" xr:uid="{00000000-0004-0000-0000-000018000000}"/>
    <hyperlink ref="B19" location="JUMP_C_I" display="I" xr:uid="{00000000-0004-0000-0000-000019000000}"/>
    <hyperlink ref="C19:J19" location="JUMP_D_II" display="JUMP_D_II" xr:uid="{00000000-0004-0000-0000-00001A000000}"/>
    <hyperlink ref="C21" location="JUMP_A_I" display="I" xr:uid="{00000000-0004-0000-0000-00001B000000}"/>
    <hyperlink ref="B21" location="JUMP_E_Fuel" display="I" xr:uid="{00000000-0004-0000-0000-00001C000000}"/>
    <hyperlink ref="C21:J21" location="JUMP_E_Fuel" display="JUMP_E_Fuel" xr:uid="{00000000-0004-0000-0000-00001D000000}"/>
    <hyperlink ref="C22" location="JUMP_A_I" display="I" xr:uid="{00000000-0004-0000-0000-00001E000000}"/>
    <hyperlink ref="B22" location="JUMP_E_Heat" display="II" xr:uid="{00000000-0004-0000-0000-00001F000000}"/>
    <hyperlink ref="C22:J22" location="JUMP_E_Heat" display="JUMP_E_Heat" xr:uid="{00000000-0004-0000-0000-000020000000}"/>
    <hyperlink ref="C23" location="JUMP_A_I" display="I" xr:uid="{00000000-0004-0000-0000-000021000000}"/>
    <hyperlink ref="B23" location="JUMP_E_WasteGas" display="III" xr:uid="{00000000-0004-0000-0000-000022000000}"/>
    <hyperlink ref="C23:J23" location="JUMP_E_WasteGas" display="JUMP_E_WasteGas" xr:uid="{00000000-0004-0000-0000-000023000000}"/>
    <hyperlink ref="C24" location="JUMP_A_I" display="I" xr:uid="{00000000-0004-0000-0000-000024000000}"/>
    <hyperlink ref="B24" location="JUMP_E_Electricity" display="IV" xr:uid="{00000000-0004-0000-0000-000025000000}"/>
    <hyperlink ref="C24:J24" location="JUMP_E_Electricity" display="JUMP_E_Electricity" xr:uid="{00000000-0004-0000-0000-000026000000}"/>
    <hyperlink ref="C26" location="JUMP_A_I" display="I" xr:uid="{00000000-0004-0000-0000-000027000000}"/>
    <hyperlink ref="B26" location="JUMP_F1" display="I" xr:uid="{00000000-0004-0000-0000-000028000000}"/>
    <hyperlink ref="C26:J26" location="JUMP_F1" display="JUMP_F1" xr:uid="{00000000-0004-0000-0000-000029000000}"/>
    <hyperlink ref="C28" location="JUMP_A_I" display="I" xr:uid="{00000000-0004-0000-0000-00002A000000}"/>
    <hyperlink ref="B28" location="JUMP_G1" display="I" xr:uid="{00000000-0004-0000-0000-00002B000000}"/>
    <hyperlink ref="C28:J28" location="JUMP_G1" display="JUMP_G1" xr:uid="{00000000-0004-0000-0000-00002C000000}"/>
    <hyperlink ref="C30:J30" location="JUMP_H_I" display="I" xr:uid="{00000000-0004-0000-0000-00002D000000}"/>
    <hyperlink ref="C31:J31" location="JUMP_H_II" display="II" xr:uid="{00000000-0004-0000-0000-00002E000000}"/>
    <hyperlink ref="C32:J32" location="JUMP_H_III" display="III" xr:uid="{00000000-0004-0000-0000-00002F000000}"/>
    <hyperlink ref="C33:J33" location="JUMP_H_IV" display="IV" xr:uid="{00000000-0004-0000-0000-000030000000}"/>
    <hyperlink ref="C34:J34" location="JUMP_H_V" display="V" xr:uid="{00000000-0004-0000-0000-000031000000}"/>
    <hyperlink ref="C35:J35" location="JUMP_H_VI" display="VI" xr:uid="{00000000-0004-0000-0000-000032000000}"/>
    <hyperlink ref="C36:J36" location="JUMP_H_VII" display="VII" xr:uid="{00000000-0004-0000-0000-000033000000}"/>
    <hyperlink ref="C37:J37" location="JUMP_H_VIII" display="VIII" xr:uid="{00000000-0004-0000-0000-000034000000}"/>
    <hyperlink ref="C38:J38" location="JUMP_H_IX" display="IX" xr:uid="{00000000-0004-0000-0000-000035000000}"/>
    <hyperlink ref="B30" location="JUMP_H_I" display="I" xr:uid="{00000000-0004-0000-0000-000036000000}"/>
    <hyperlink ref="B31" location="JUMP_H_II" display="II" xr:uid="{00000000-0004-0000-0000-000037000000}"/>
    <hyperlink ref="B32" location="JUMP_H_III" display="III" xr:uid="{00000000-0004-0000-0000-000038000000}"/>
    <hyperlink ref="B33" location="JUMP_H_IV" display="IV" xr:uid="{00000000-0004-0000-0000-000039000000}"/>
    <hyperlink ref="B34" location="JUMP_H_V" display="V" xr:uid="{00000000-0004-0000-0000-00003A000000}"/>
    <hyperlink ref="B35" location="JUMP_H_VI" display="VI" xr:uid="{00000000-0004-0000-0000-00003B000000}"/>
    <hyperlink ref="B36" location="JUMP_H_VII" display="VII" xr:uid="{00000000-0004-0000-0000-00003C000000}"/>
    <hyperlink ref="B37" location="JUMP_H_VIII" display="VIII" xr:uid="{00000000-0004-0000-0000-00003D000000}"/>
    <hyperlink ref="B38" location="JUMP_H_IX" display="IX" xr:uid="{00000000-0004-0000-0000-00003E000000}"/>
    <hyperlink ref="C42:J42" location="JUMP_J_Top" display="JUMP_J_Top" xr:uid="{00000000-0004-0000-0000-00003F000000}"/>
    <hyperlink ref="C40:J40" location="JUMP_I_Top" display="JUMP_I_Top" xr:uid="{00000000-0004-0000-0000-000040000000}"/>
    <hyperlink ref="B40" location="JUMP_I_Top" display="I" xr:uid="{00000000-0004-0000-0000-000041000000}"/>
    <hyperlink ref="B42" location="JUMP_J_Top" display="I" xr:uid="{00000000-0004-0000-0000-000042000000}"/>
  </hyperlinks>
  <pageMargins left="0.78740157480314965" right="0.78740157480314965" top="0.78740157480314965" bottom="0.78740157480314965" header="0.39370078740157483" footer="0.39370078740157483"/>
  <pageSetup paperSize="9" scale="66" orientation="portrait" r:id="rId1"/>
  <headerFooter alignWithMargins="0">
    <oddHeader>&amp;L&amp;F; &amp;A&amp;R&amp;D; &amp;T</oddHeader>
    <oddFooter>&amp;C&amp;P /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indexed="40"/>
    <pageSetUpPr fitToPage="1"/>
  </sheetPr>
  <dimension ref="A1:T377"/>
  <sheetViews>
    <sheetView zoomScaleNormal="100" workbookViewId="0">
      <pane ySplit="5" topLeftCell="A6" activePane="bottomLeft" state="frozen"/>
      <selection pane="bottomLeft" activeCell="B2" sqref="B2:D4"/>
    </sheetView>
  </sheetViews>
  <sheetFormatPr baseColWidth="10" defaultRowHeight="12.75" x14ac:dyDescent="0.25"/>
  <cols>
    <col min="1" max="1" width="2.7109375" style="195" hidden="1" customWidth="1"/>
    <col min="2" max="2" width="2.7109375" style="226" customWidth="1"/>
    <col min="3" max="4" width="4.7109375" style="226" customWidth="1"/>
    <col min="5" max="14" width="12.7109375" style="226" customWidth="1"/>
    <col min="15" max="15" width="4.7109375" style="226" customWidth="1"/>
    <col min="16" max="16" width="12.7109375" style="195" hidden="1" customWidth="1"/>
    <col min="17" max="19" width="11.42578125" style="195" hidden="1" customWidth="1"/>
    <col min="20" max="16384" width="11.42578125" style="226"/>
  </cols>
  <sheetData>
    <row r="1" spans="1:20" s="195" customFormat="1" ht="13.5" hidden="1" thickBot="1" x14ac:dyDescent="0.3">
      <c r="A1" s="195" t="s">
        <v>397</v>
      </c>
      <c r="P1" s="195" t="s">
        <v>397</v>
      </c>
      <c r="Q1" s="195" t="s">
        <v>397</v>
      </c>
      <c r="R1" s="195" t="s">
        <v>397</v>
      </c>
      <c r="S1" s="195" t="s">
        <v>397</v>
      </c>
    </row>
    <row r="2" spans="1:20" ht="13.5" thickBot="1" x14ac:dyDescent="0.25">
      <c r="B2" s="1267" t="str">
        <f>Translations!$B$423</f>
        <v>H. 
Special BM (Référentiel particulier)</v>
      </c>
      <c r="C2" s="1268"/>
      <c r="D2" s="1269"/>
      <c r="E2" s="335" t="str">
        <f>Translations!$B$2</f>
        <v>Zone de navigation:</v>
      </c>
      <c r="F2" s="336"/>
      <c r="G2" s="880" t="str">
        <f>Translations!$B$18</f>
        <v>Table des matières</v>
      </c>
      <c r="H2" s="794"/>
      <c r="I2" s="794" t="str">
        <f>Translations!$B$19</f>
        <v>Feuille précédente</v>
      </c>
      <c r="J2" s="794"/>
      <c r="K2" s="794" t="str">
        <f>Translations!$B$3</f>
        <v>Feuille suivante</v>
      </c>
      <c r="L2" s="794"/>
      <c r="M2" s="794"/>
      <c r="N2" s="794"/>
      <c r="O2" s="196"/>
      <c r="P2" s="197"/>
      <c r="Q2" s="197"/>
      <c r="R2" s="197"/>
      <c r="S2" s="197"/>
    </row>
    <row r="3" spans="1:20" ht="13.5" thickBot="1" x14ac:dyDescent="0.25">
      <c r="B3" s="1270"/>
      <c r="C3" s="1271"/>
      <c r="D3" s="1272"/>
      <c r="E3" s="794" t="str">
        <f>Translations!$B$4</f>
        <v>Début de feuille</v>
      </c>
      <c r="F3" s="884"/>
      <c r="G3" s="1276" t="str">
        <f>Translations!$B$424</f>
        <v>CWT (Produits de raffinerie)</v>
      </c>
      <c r="H3" s="1277"/>
      <c r="I3" s="1277" t="str">
        <f>Translations!$B$425</f>
        <v>Chaux</v>
      </c>
      <c r="J3" s="1277"/>
      <c r="K3" s="1277" t="str">
        <f>Translations!$B$426</f>
        <v>Dolomie</v>
      </c>
      <c r="L3" s="1277"/>
      <c r="M3" s="1277" t="str">
        <f>Translations!$B$427</f>
        <v>Vapocraquage</v>
      </c>
      <c r="N3" s="1277"/>
      <c r="O3" s="196"/>
      <c r="P3" s="197"/>
      <c r="Q3" s="197"/>
      <c r="R3" s="197"/>
      <c r="S3" s="197"/>
    </row>
    <row r="4" spans="1:20" ht="13.5" thickBot="1" x14ac:dyDescent="0.25">
      <c r="B4" s="1273"/>
      <c r="C4" s="1274"/>
      <c r="D4" s="1275"/>
      <c r="E4" s="794" t="str">
        <f>Translations!$B$5</f>
        <v>Fin de feuille</v>
      </c>
      <c r="F4" s="794"/>
      <c r="G4" s="1278" t="str">
        <f>Translations!$B$428</f>
        <v>CWT (Aromatiques)</v>
      </c>
      <c r="H4" s="1279"/>
      <c r="I4" s="1279" t="str">
        <f>Translations!$B$429</f>
        <v>Hydrogène</v>
      </c>
      <c r="J4" s="1279"/>
      <c r="K4" s="1279" t="str">
        <f>Translations!$B$430</f>
        <v>Gaz de synthèse</v>
      </c>
      <c r="L4" s="1279"/>
      <c r="M4" s="1279" t="str">
        <f>Translations!$B$431</f>
        <v>Oxyde d'éthylène/éthylène glycols</v>
      </c>
      <c r="N4" s="1279"/>
      <c r="O4" s="196"/>
      <c r="P4" s="197"/>
      <c r="Q4" s="197"/>
      <c r="R4" s="197"/>
      <c r="S4" s="197"/>
    </row>
    <row r="5" spans="1:20" x14ac:dyDescent="0.2">
      <c r="B5" s="337"/>
      <c r="C5" s="337"/>
      <c r="D5" s="337"/>
      <c r="E5" s="338"/>
      <c r="F5" s="338"/>
      <c r="G5" s="1279" t="str">
        <f>Translations!$B$432</f>
        <v>Chlorure de vinyle monomère (VCM)</v>
      </c>
      <c r="H5" s="1279"/>
      <c r="I5" s="1282"/>
      <c r="J5" s="1283"/>
      <c r="K5" s="1283"/>
      <c r="L5" s="1283"/>
      <c r="M5" s="1283"/>
      <c r="N5" s="1283"/>
      <c r="O5" s="196"/>
      <c r="P5" s="197"/>
      <c r="Q5" s="197"/>
      <c r="R5" s="197"/>
      <c r="S5" s="197"/>
    </row>
    <row r="6" spans="1:20" x14ac:dyDescent="0.2">
      <c r="B6" s="199"/>
      <c r="C6" s="200"/>
      <c r="D6" s="201"/>
      <c r="E6" s="201"/>
      <c r="F6" s="202"/>
      <c r="G6" s="202"/>
      <c r="H6" s="202"/>
      <c r="I6" s="199"/>
      <c r="J6" s="199"/>
      <c r="K6" s="199"/>
      <c r="L6" s="199"/>
      <c r="M6" s="196"/>
      <c r="N6" s="196"/>
      <c r="O6" s="196"/>
      <c r="P6" s="197"/>
      <c r="Q6" s="197"/>
      <c r="R6" s="197"/>
      <c r="S6" s="197"/>
    </row>
    <row r="7" spans="1:20" ht="23.25" customHeight="1" x14ac:dyDescent="0.2">
      <c r="B7" s="199"/>
      <c r="C7" s="203" t="s">
        <v>673</v>
      </c>
      <c r="D7" s="1294" t="str">
        <f>Translations!$B$433</f>
        <v>Feuille «SpecialBM» - DONNÉES PARTICULIÈRES CONCERNANT CERTAINS RÉFÉRENTIELS DE PRODUITS</v>
      </c>
      <c r="E7" s="1281"/>
      <c r="F7" s="1281"/>
      <c r="G7" s="1281"/>
      <c r="H7" s="1281"/>
      <c r="I7" s="1281"/>
      <c r="J7" s="1281"/>
      <c r="K7" s="1281"/>
      <c r="L7" s="1281"/>
      <c r="M7" s="1281"/>
      <c r="N7" s="1281"/>
      <c r="O7" s="196"/>
      <c r="P7" s="204" t="s">
        <v>674</v>
      </c>
      <c r="Q7" s="204" t="s">
        <v>674</v>
      </c>
      <c r="R7" s="204" t="s">
        <v>674</v>
      </c>
      <c r="S7" s="204" t="s">
        <v>674</v>
      </c>
    </row>
    <row r="8" spans="1:20" x14ac:dyDescent="0.2">
      <c r="B8" s="199"/>
      <c r="C8" s="199"/>
      <c r="D8" s="199"/>
      <c r="E8" s="199"/>
      <c r="F8" s="199"/>
      <c r="G8" s="199"/>
      <c r="H8" s="199"/>
      <c r="I8" s="199"/>
      <c r="J8" s="199"/>
      <c r="K8" s="199"/>
      <c r="L8" s="199"/>
      <c r="M8" s="196"/>
      <c r="N8" s="196"/>
      <c r="O8" s="196"/>
      <c r="P8" s="205" t="s">
        <v>675</v>
      </c>
      <c r="Q8" s="205" t="s">
        <v>675</v>
      </c>
      <c r="R8" s="205" t="s">
        <v>675</v>
      </c>
      <c r="S8" s="205" t="s">
        <v>675</v>
      </c>
    </row>
    <row r="9" spans="1:20" s="273" customFormat="1" ht="16.5" customHeight="1" x14ac:dyDescent="0.2">
      <c r="A9" s="183"/>
      <c r="B9" s="38"/>
      <c r="C9" s="889" t="str">
        <f>Translations!$B$235</f>
        <v>Introduction de la présente fiche</v>
      </c>
      <c r="D9" s="889"/>
      <c r="E9" s="889"/>
      <c r="F9" s="889"/>
      <c r="G9" s="889"/>
      <c r="H9" s="889"/>
      <c r="I9" s="889"/>
      <c r="J9" s="889"/>
      <c r="K9" s="889"/>
      <c r="L9" s="889"/>
      <c r="M9" s="889"/>
      <c r="N9" s="889"/>
      <c r="O9" s="196"/>
      <c r="P9" s="274"/>
      <c r="Q9" s="274"/>
      <c r="R9" s="274"/>
      <c r="S9" s="274"/>
      <c r="T9" s="226"/>
    </row>
    <row r="10" spans="1:20" s="273" customFormat="1" ht="5.0999999999999996" customHeight="1" thickBot="1" x14ac:dyDescent="0.25">
      <c r="A10" s="183"/>
      <c r="B10" s="38"/>
      <c r="C10" s="38"/>
      <c r="D10" s="38"/>
      <c r="E10" s="38"/>
      <c r="F10" s="38"/>
      <c r="G10" s="38"/>
      <c r="H10" s="38"/>
      <c r="I10" s="38"/>
      <c r="J10" s="38"/>
      <c r="K10" s="38"/>
      <c r="L10" s="38"/>
      <c r="M10" s="38"/>
      <c r="N10" s="38"/>
      <c r="O10" s="196"/>
      <c r="P10" s="274"/>
      <c r="Q10" s="274"/>
      <c r="R10" s="274"/>
      <c r="S10" s="274"/>
      <c r="T10" s="226"/>
    </row>
    <row r="11" spans="1:20" s="273" customFormat="1" ht="5.0999999999999996" customHeight="1" x14ac:dyDescent="0.2">
      <c r="A11" s="183"/>
      <c r="B11" s="38"/>
      <c r="C11" s="233"/>
      <c r="D11" s="234"/>
      <c r="E11" s="234"/>
      <c r="F11" s="234"/>
      <c r="G11" s="234"/>
      <c r="H11" s="234"/>
      <c r="I11" s="234"/>
      <c r="J11" s="234"/>
      <c r="K11" s="234"/>
      <c r="L11" s="234"/>
      <c r="M11" s="234"/>
      <c r="N11" s="235"/>
      <c r="O11" s="196"/>
      <c r="P11" s="274"/>
      <c r="Q11" s="274"/>
      <c r="R11" s="274"/>
      <c r="S11" s="274"/>
      <c r="T11" s="226"/>
    </row>
    <row r="12" spans="1:20" s="273" customFormat="1" ht="12.75" customHeight="1" x14ac:dyDescent="0.2">
      <c r="A12" s="183"/>
      <c r="B12" s="38"/>
      <c r="C12" s="236"/>
      <c r="D12" s="1127" t="str">
        <f>Translations!$B$236</f>
        <v>Toutes les descriptions des méthodes utilisées dans les sections suivantes pour quantifier les paramètres à surveiller et à déclarer comprennent, s’il y a lieu:</v>
      </c>
      <c r="E12" s="1127"/>
      <c r="F12" s="1127"/>
      <c r="G12" s="1127"/>
      <c r="H12" s="1127"/>
      <c r="I12" s="1127"/>
      <c r="J12" s="1127"/>
      <c r="K12" s="1127"/>
      <c r="L12" s="1127"/>
      <c r="M12" s="1127"/>
      <c r="N12" s="1128"/>
      <c r="O12" s="196"/>
      <c r="P12" s="274"/>
      <c r="Q12" s="274"/>
      <c r="R12" s="274"/>
      <c r="S12" s="274"/>
      <c r="T12" s="226"/>
    </row>
    <row r="13" spans="1:20" s="273" customFormat="1" ht="12.75" customHeight="1" x14ac:dyDescent="0.2">
      <c r="A13" s="183"/>
      <c r="B13" s="38"/>
      <c r="C13" s="236"/>
      <c r="D13" s="237" t="s">
        <v>263</v>
      </c>
      <c r="E13" s="1129" t="str">
        <f>Translations!$B$237</f>
        <v>les étapes de calcul</v>
      </c>
      <c r="F13" s="1129"/>
      <c r="G13" s="1129"/>
      <c r="H13" s="1129"/>
      <c r="I13" s="1129"/>
      <c r="J13" s="1129"/>
      <c r="K13" s="1129"/>
      <c r="L13" s="1129"/>
      <c r="M13" s="1129"/>
      <c r="N13" s="1130"/>
      <c r="O13" s="196"/>
      <c r="P13" s="274"/>
      <c r="Q13" s="274"/>
      <c r="R13" s="274"/>
      <c r="S13" s="274"/>
      <c r="T13" s="226"/>
    </row>
    <row r="14" spans="1:20" s="273" customFormat="1" ht="12.75" customHeight="1" x14ac:dyDescent="0.2">
      <c r="A14" s="183"/>
      <c r="B14" s="38"/>
      <c r="C14" s="236"/>
      <c r="D14" s="237" t="s">
        <v>263</v>
      </c>
      <c r="E14" s="1129" t="str">
        <f>Translations!$B$238</f>
        <v xml:space="preserve">les sources de données </v>
      </c>
      <c r="F14" s="1129"/>
      <c r="G14" s="1129"/>
      <c r="H14" s="1129"/>
      <c r="I14" s="1129"/>
      <c r="J14" s="1129"/>
      <c r="K14" s="1129"/>
      <c r="L14" s="1129"/>
      <c r="M14" s="1129"/>
      <c r="N14" s="1130"/>
      <c r="O14" s="196"/>
      <c r="P14" s="274"/>
      <c r="Q14" s="274"/>
      <c r="R14" s="274"/>
      <c r="S14" s="274"/>
      <c r="T14" s="226"/>
    </row>
    <row r="15" spans="1:20" s="273" customFormat="1" ht="12.75" customHeight="1" x14ac:dyDescent="0.2">
      <c r="A15" s="183"/>
      <c r="B15" s="38"/>
      <c r="C15" s="236"/>
      <c r="D15" s="237" t="s">
        <v>263</v>
      </c>
      <c r="E15" s="1129" t="str">
        <f>Translations!$B$239</f>
        <v xml:space="preserve">les formules de calcul </v>
      </c>
      <c r="F15" s="1129"/>
      <c r="G15" s="1129"/>
      <c r="H15" s="1129"/>
      <c r="I15" s="1129"/>
      <c r="J15" s="1129"/>
      <c r="K15" s="1129"/>
      <c r="L15" s="1129"/>
      <c r="M15" s="1129"/>
      <c r="N15" s="1130"/>
      <c r="O15" s="196"/>
      <c r="P15" s="274"/>
      <c r="Q15" s="274"/>
      <c r="R15" s="274"/>
      <c r="S15" s="274"/>
      <c r="T15" s="226"/>
    </row>
    <row r="16" spans="1:20" s="273" customFormat="1" ht="12.75" customHeight="1" x14ac:dyDescent="0.2">
      <c r="A16" s="183"/>
      <c r="B16" s="38"/>
      <c r="C16" s="236"/>
      <c r="D16" s="237" t="s">
        <v>263</v>
      </c>
      <c r="E16" s="1129" t="str">
        <f>Translations!$B$240</f>
        <v xml:space="preserve">les facteurs de calcul pertinents, notamment l’unité de mesure </v>
      </c>
      <c r="F16" s="1129"/>
      <c r="G16" s="1129"/>
      <c r="H16" s="1129"/>
      <c r="I16" s="1129"/>
      <c r="J16" s="1129"/>
      <c r="K16" s="1129"/>
      <c r="L16" s="1129"/>
      <c r="M16" s="1129"/>
      <c r="N16" s="1130"/>
      <c r="O16" s="196"/>
      <c r="P16" s="274"/>
      <c r="Q16" s="274"/>
      <c r="R16" s="274"/>
      <c r="S16" s="274"/>
      <c r="T16" s="226"/>
    </row>
    <row r="17" spans="1:20" s="273" customFormat="1" ht="12.75" customHeight="1" x14ac:dyDescent="0.2">
      <c r="A17" s="183"/>
      <c r="B17" s="38"/>
      <c r="C17" s="236"/>
      <c r="D17" s="237" t="s">
        <v>263</v>
      </c>
      <c r="E17" s="1129" t="str">
        <f>Translations!$B$241</f>
        <v xml:space="preserve">les contrôles horizontaux et transversaux pour corroborer les données </v>
      </c>
      <c r="F17" s="1129"/>
      <c r="G17" s="1129"/>
      <c r="H17" s="1129"/>
      <c r="I17" s="1129"/>
      <c r="J17" s="1129"/>
      <c r="K17" s="1129"/>
      <c r="L17" s="1129"/>
      <c r="M17" s="1129"/>
      <c r="N17" s="1130"/>
      <c r="O17" s="196"/>
      <c r="P17" s="274"/>
      <c r="Q17" s="274"/>
      <c r="R17" s="274"/>
      <c r="S17" s="274"/>
      <c r="T17" s="226"/>
    </row>
    <row r="18" spans="1:20" s="273" customFormat="1" ht="12.75" customHeight="1" x14ac:dyDescent="0.2">
      <c r="A18" s="183"/>
      <c r="B18" s="38"/>
      <c r="C18" s="236"/>
      <c r="D18" s="237" t="s">
        <v>263</v>
      </c>
      <c r="E18" s="1129" t="str">
        <f>Translations!$B$242</f>
        <v>les procédures qui sous-tendent les plans d'échantillonnage</v>
      </c>
      <c r="F18" s="1129"/>
      <c r="G18" s="1129"/>
      <c r="H18" s="1129"/>
      <c r="I18" s="1129"/>
      <c r="J18" s="1129"/>
      <c r="K18" s="1129"/>
      <c r="L18" s="1129"/>
      <c r="M18" s="1129"/>
      <c r="N18" s="1130"/>
      <c r="O18" s="196"/>
      <c r="P18" s="274"/>
      <c r="Q18" s="274"/>
      <c r="R18" s="274"/>
      <c r="S18" s="274"/>
      <c r="T18" s="226"/>
    </row>
    <row r="19" spans="1:20" s="273" customFormat="1" ht="12.75" customHeight="1" x14ac:dyDescent="0.2">
      <c r="A19" s="183"/>
      <c r="B19" s="38"/>
      <c r="C19" s="236"/>
      <c r="D19" s="237" t="s">
        <v>263</v>
      </c>
      <c r="E19" s="1129" t="str">
        <f>Translations!$B$243</f>
        <v>l'équipement de mesure utilisé, avec un renvoi au diagramme correspondant et une description de la manière dont il est installé et entretenu</v>
      </c>
      <c r="F19" s="1129"/>
      <c r="G19" s="1129"/>
      <c r="H19" s="1129"/>
      <c r="I19" s="1129"/>
      <c r="J19" s="1129"/>
      <c r="K19" s="1129"/>
      <c r="L19" s="1129"/>
      <c r="M19" s="1129"/>
      <c r="N19" s="1130"/>
      <c r="O19" s="196"/>
      <c r="P19" s="274"/>
      <c r="Q19" s="274"/>
      <c r="R19" s="274"/>
      <c r="S19" s="274"/>
      <c r="T19" s="226"/>
    </row>
    <row r="20" spans="1:20" s="273" customFormat="1" ht="12.75" customHeight="1" x14ac:dyDescent="0.2">
      <c r="A20" s="183"/>
      <c r="B20" s="38"/>
      <c r="C20" s="236"/>
      <c r="D20" s="237" t="s">
        <v>263</v>
      </c>
      <c r="E20" s="1129" t="str">
        <f>Translations!$B$244</f>
        <v>la liste des laboratoires qui participent à la mise en œuvre des procédures d'analyse pertinentes</v>
      </c>
      <c r="F20" s="1129"/>
      <c r="G20" s="1129"/>
      <c r="H20" s="1129"/>
      <c r="I20" s="1129"/>
      <c r="J20" s="1129"/>
      <c r="K20" s="1129"/>
      <c r="L20" s="1129"/>
      <c r="M20" s="1129"/>
      <c r="N20" s="1130"/>
      <c r="O20" s="196"/>
      <c r="P20" s="274"/>
      <c r="Q20" s="274"/>
      <c r="R20" s="274"/>
      <c r="S20" s="274"/>
      <c r="T20" s="226"/>
    </row>
    <row r="21" spans="1:20" s="273" customFormat="1" ht="5.0999999999999996" customHeight="1" x14ac:dyDescent="0.2">
      <c r="A21" s="183"/>
      <c r="B21" s="38"/>
      <c r="C21" s="236"/>
      <c r="D21" s="279"/>
      <c r="E21" s="238"/>
      <c r="F21" s="238"/>
      <c r="G21" s="238"/>
      <c r="H21" s="238"/>
      <c r="I21" s="238"/>
      <c r="J21" s="238"/>
      <c r="K21" s="238"/>
      <c r="L21" s="238"/>
      <c r="M21" s="238"/>
      <c r="N21" s="239"/>
      <c r="O21" s="196"/>
      <c r="P21" s="274"/>
      <c r="Q21" s="274"/>
      <c r="R21" s="274"/>
      <c r="S21" s="274"/>
      <c r="T21" s="226"/>
    </row>
    <row r="22" spans="1:20" s="273" customFormat="1" ht="12.75" customHeight="1" x14ac:dyDescent="0.2">
      <c r="A22" s="183"/>
      <c r="B22" s="38"/>
      <c r="C22" s="236"/>
      <c r="D22" s="1127" t="str">
        <f>Translations!$B$245</f>
        <v>Le cas échéant, la description comprend le résultat de l’évaluation simplifiée de l’incertitude visée à l’article 7, paragraphe 2.</v>
      </c>
      <c r="E22" s="1127"/>
      <c r="F22" s="1127"/>
      <c r="G22" s="1127"/>
      <c r="H22" s="1127"/>
      <c r="I22" s="1127"/>
      <c r="J22" s="1127"/>
      <c r="K22" s="1127"/>
      <c r="L22" s="1127"/>
      <c r="M22" s="1127"/>
      <c r="N22" s="1128"/>
      <c r="O22" s="196"/>
      <c r="P22" s="274"/>
      <c r="Q22" s="274"/>
      <c r="R22" s="274"/>
      <c r="S22" s="274"/>
      <c r="T22" s="226"/>
    </row>
    <row r="23" spans="1:20" s="273" customFormat="1" ht="12.75" customHeight="1" x14ac:dyDescent="0.2">
      <c r="A23" s="183"/>
      <c r="B23" s="38"/>
      <c r="C23" s="236"/>
      <c r="D23" s="1127" t="str">
        <f>Translations!$B$246</f>
        <v>Pour chaque formule de calcul, le plan fournit un exemple utilisant des données réelles.</v>
      </c>
      <c r="E23" s="1127"/>
      <c r="F23" s="1127"/>
      <c r="G23" s="1127"/>
      <c r="H23" s="1127"/>
      <c r="I23" s="1127"/>
      <c r="J23" s="1127"/>
      <c r="K23" s="1127"/>
      <c r="L23" s="1127"/>
      <c r="M23" s="1127"/>
      <c r="N23" s="1128"/>
      <c r="O23" s="196"/>
      <c r="P23" s="274"/>
      <c r="Q23" s="274"/>
      <c r="R23" s="274"/>
      <c r="S23" s="274"/>
      <c r="T23" s="226"/>
    </row>
    <row r="24" spans="1:20" s="273" customFormat="1" ht="5.0999999999999996" customHeight="1" thickBot="1" x14ac:dyDescent="0.25">
      <c r="A24" s="183"/>
      <c r="B24" s="38"/>
      <c r="C24" s="240"/>
      <c r="D24" s="241"/>
      <c r="E24" s="241"/>
      <c r="F24" s="241"/>
      <c r="G24" s="241"/>
      <c r="H24" s="241"/>
      <c r="I24" s="241"/>
      <c r="J24" s="241"/>
      <c r="K24" s="241"/>
      <c r="L24" s="241"/>
      <c r="M24" s="241"/>
      <c r="N24" s="242"/>
      <c r="O24" s="196"/>
      <c r="P24" s="274"/>
      <c r="Q24" s="274"/>
      <c r="R24" s="274"/>
      <c r="S24" s="274"/>
      <c r="T24" s="226"/>
    </row>
    <row r="25" spans="1:20" s="21" customFormat="1" x14ac:dyDescent="0.2">
      <c r="A25" s="24"/>
      <c r="B25" s="38"/>
      <c r="C25" s="38"/>
      <c r="D25" s="38"/>
      <c r="E25" s="38"/>
      <c r="F25" s="38"/>
      <c r="G25" s="38"/>
      <c r="H25" s="38"/>
      <c r="I25" s="38"/>
      <c r="J25" s="38"/>
      <c r="K25" s="38"/>
      <c r="L25" s="38"/>
      <c r="M25" s="38"/>
      <c r="N25" s="38"/>
      <c r="O25" s="196"/>
      <c r="P25" s="24"/>
      <c r="Q25" s="24"/>
      <c r="R25" s="25"/>
      <c r="S25" s="25"/>
      <c r="T25" s="226"/>
    </row>
    <row r="26" spans="1:20" ht="15.75" x14ac:dyDescent="0.25">
      <c r="B26" s="199"/>
      <c r="C26" s="206" t="s">
        <v>110</v>
      </c>
      <c r="D26" s="1295" t="str">
        <f>Translations!$B$424</f>
        <v>CWT (Produits de raffinerie)</v>
      </c>
      <c r="E26" s="1295"/>
      <c r="F26" s="1295"/>
      <c r="G26" s="1295"/>
      <c r="H26" s="1295"/>
      <c r="I26" s="1295"/>
      <c r="J26" s="1295"/>
      <c r="K26" s="1295"/>
      <c r="L26" s="1295"/>
      <c r="M26" s="1295"/>
      <c r="N26" s="1295"/>
      <c r="O26" s="196"/>
      <c r="P26" s="197"/>
    </row>
    <row r="27" spans="1:20" ht="5.0999999999999996" customHeight="1" x14ac:dyDescent="0.2">
      <c r="B27" s="199"/>
      <c r="C27" s="199"/>
      <c r="D27" s="199"/>
      <c r="E27" s="199"/>
      <c r="F27" s="199"/>
      <c r="G27" s="199"/>
      <c r="H27" s="199"/>
      <c r="I27" s="199"/>
      <c r="J27" s="199"/>
      <c r="K27" s="199"/>
      <c r="L27" s="199"/>
      <c r="M27" s="196"/>
      <c r="N27" s="196"/>
      <c r="O27" s="196"/>
      <c r="P27" s="197"/>
    </row>
    <row r="28" spans="1:20" ht="15" x14ac:dyDescent="0.25">
      <c r="B28" s="199"/>
      <c r="C28" s="207"/>
      <c r="D28" s="1296" t="str">
        <f>Translations!$B$434</f>
        <v>Module de calcul des niveaux d'activité historiques applicables aux sous-installations de raffinage</v>
      </c>
      <c r="E28" s="1281"/>
      <c r="F28" s="1281"/>
      <c r="G28" s="1281"/>
      <c r="H28" s="1281"/>
      <c r="I28" s="1281"/>
      <c r="J28" s="1281"/>
      <c r="K28" s="1281"/>
      <c r="L28" s="1281"/>
      <c r="M28" s="1281"/>
      <c r="N28" s="1281"/>
      <c r="O28" s="196"/>
      <c r="P28" s="197"/>
    </row>
    <row r="29" spans="1:20" ht="5.0999999999999996" customHeight="1" thickBot="1" x14ac:dyDescent="0.25">
      <c r="B29" s="199"/>
      <c r="C29" s="199"/>
      <c r="D29" s="199"/>
      <c r="E29" s="199"/>
      <c r="F29" s="199"/>
      <c r="G29" s="199"/>
      <c r="H29" s="199"/>
      <c r="I29" s="199"/>
      <c r="J29" s="199"/>
      <c r="K29" s="199"/>
      <c r="L29" s="199"/>
      <c r="M29" s="196"/>
      <c r="N29" s="196"/>
      <c r="O29" s="196"/>
      <c r="P29" s="197"/>
    </row>
    <row r="30" spans="1:20" ht="15.75" thickBot="1" x14ac:dyDescent="0.3">
      <c r="B30" s="199"/>
      <c r="C30" s="199"/>
      <c r="D30" s="209" t="s">
        <v>112</v>
      </c>
      <c r="E30" s="1284" t="str">
        <f>Translations!$B$435</f>
        <v>Pertinence de ce module dans votre installation:</v>
      </c>
      <c r="F30" s="1284"/>
      <c r="G30" s="1284"/>
      <c r="H30" s="1284"/>
      <c r="I30" s="1284"/>
      <c r="J30" s="1284"/>
      <c r="K30" s="1285"/>
      <c r="L30" s="1286" t="str">
        <f>IF(CNTR_ExistSubInstEntries,IF(COUNTIF(CNTR_SubInstListNames,INDEX(EUconst_BMlistNames,MATCH(Q30,EUconst_BMlistMainNumberOfBM,0)))&gt;0,EUConst_Relevant,EUConst_NotRelevant),"")</f>
        <v/>
      </c>
      <c r="M30" s="1287"/>
      <c r="N30" s="1288"/>
      <c r="O30" s="196"/>
      <c r="P30" s="210" t="s">
        <v>676</v>
      </c>
      <c r="Q30" s="211">
        <v>1</v>
      </c>
      <c r="S30" s="350" t="b">
        <f>L30=EUConst_NotRelevant</f>
        <v>0</v>
      </c>
    </row>
    <row r="31" spans="1:20" x14ac:dyDescent="0.2">
      <c r="B31" s="199"/>
      <c r="C31" s="199"/>
      <c r="D31" s="208"/>
      <c r="E31" s="1289" t="str">
        <f>Translations!$B$436</f>
        <v>Ce message est généré automatiquement à partir des données que vous avez saisies à la section C. I. de la feuille «C_InstallationDescription».</v>
      </c>
      <c r="F31" s="1290"/>
      <c r="G31" s="1290"/>
      <c r="H31" s="1290"/>
      <c r="I31" s="1290"/>
      <c r="J31" s="1290"/>
      <c r="K31" s="1290"/>
      <c r="L31" s="1290"/>
      <c r="M31" s="1290"/>
      <c r="N31" s="1290"/>
      <c r="O31" s="196"/>
    </row>
    <row r="32" spans="1:20" x14ac:dyDescent="0.2">
      <c r="B32" s="199"/>
      <c r="C32" s="199"/>
      <c r="D32" s="199"/>
      <c r="E32" s="1291" t="str">
        <f>IF(L30=EUConst_Relevant,HYPERLINK(Q32,EUconst_MsgBackToSheetF),"")</f>
        <v/>
      </c>
      <c r="F32" s="1292"/>
      <c r="G32" s="1292"/>
      <c r="H32" s="1292"/>
      <c r="I32" s="1292"/>
      <c r="J32" s="1292"/>
      <c r="K32" s="1292"/>
      <c r="L32" s="1292"/>
      <c r="M32" s="1292"/>
      <c r="N32" s="1293"/>
      <c r="O32" s="196"/>
      <c r="P32" s="210" t="s">
        <v>677</v>
      </c>
      <c r="Q32" s="212" t="str">
        <f>IF(ISNUMBER(MATCH(Q30,CNTR_SubInstListBMnumbers,0)),"#JUMP_F"&amp;MATCH(Q30,CNTR_SubInstListBMnumbers,0),"")</f>
        <v/>
      </c>
    </row>
    <row r="33" spans="1:19" ht="5.0999999999999996" customHeight="1" x14ac:dyDescent="0.2">
      <c r="B33" s="199"/>
      <c r="C33" s="199"/>
      <c r="D33" s="199"/>
      <c r="E33" s="199"/>
      <c r="F33" s="199"/>
      <c r="G33" s="199"/>
      <c r="H33" s="199"/>
      <c r="I33" s="199"/>
      <c r="J33" s="199"/>
      <c r="K33" s="199"/>
      <c r="L33" s="199"/>
      <c r="M33" s="196"/>
      <c r="N33" s="196"/>
      <c r="O33" s="196"/>
      <c r="P33" s="197"/>
    </row>
    <row r="34" spans="1:19" x14ac:dyDescent="0.2">
      <c r="B34" s="199"/>
      <c r="C34" s="199"/>
      <c r="D34" s="209" t="s">
        <v>113</v>
      </c>
      <c r="E34" s="1284" t="str">
        <f>Translations!$B$437</f>
        <v>Données relatives au débit CWT</v>
      </c>
      <c r="F34" s="1281"/>
      <c r="G34" s="1281"/>
      <c r="H34" s="1281"/>
      <c r="I34" s="1281"/>
      <c r="J34" s="1281"/>
      <c r="K34" s="1281"/>
      <c r="L34" s="1281"/>
      <c r="M34" s="1281"/>
      <c r="N34" s="1281"/>
      <c r="O34" s="196"/>
      <c r="P34" s="197"/>
    </row>
    <row r="35" spans="1:19" s="273" customFormat="1" ht="12.75" customHeight="1" x14ac:dyDescent="0.2">
      <c r="A35" s="183"/>
      <c r="B35" s="38"/>
      <c r="C35" s="38"/>
      <c r="D35" s="569"/>
      <c r="E35" s="1045" t="str">
        <f>Translations!$B$438</f>
        <v>Veuillez sélectionner ci-dessous la source de données utilisée pour la charge d'appoint conformément à l’annexe VII, section 4.4, des RATG.</v>
      </c>
      <c r="F35" s="1046"/>
      <c r="G35" s="1046"/>
      <c r="H35" s="1046"/>
      <c r="I35" s="1046"/>
      <c r="J35" s="1046"/>
      <c r="K35" s="1046"/>
      <c r="L35" s="1046"/>
      <c r="M35" s="1046"/>
      <c r="N35" s="1046"/>
      <c r="O35" s="196"/>
      <c r="P35" s="274"/>
      <c r="Q35" s="274"/>
      <c r="R35" s="274"/>
      <c r="S35" s="274"/>
    </row>
    <row r="36" spans="1:19" s="273" customFormat="1" ht="25.5" customHeight="1" x14ac:dyDescent="0.2">
      <c r="A36" s="183"/>
      <c r="B36" s="38"/>
      <c r="C36" s="38"/>
      <c r="D36" s="569"/>
      <c r="E36"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36" s="1046"/>
      <c r="G36" s="1046"/>
      <c r="H36" s="1046"/>
      <c r="I36" s="1046"/>
      <c r="J36" s="1046"/>
      <c r="K36" s="1046"/>
      <c r="L36" s="1046"/>
      <c r="M36" s="1046"/>
      <c r="N36" s="1046"/>
      <c r="O36" s="196"/>
      <c r="P36" s="274"/>
      <c r="Q36" s="274"/>
      <c r="R36" s="274"/>
      <c r="S36" s="274"/>
    </row>
    <row r="37" spans="1:19" x14ac:dyDescent="0.2">
      <c r="B37" s="199"/>
      <c r="C37" s="199"/>
      <c r="D37" s="208"/>
      <c r="E37" s="1280" t="str">
        <f>Translations!$B$439</f>
        <v>Pour la définition et les limites de chaque fonction CWT, veuillez vous référer à l'annexe II, point 1, des RATG.</v>
      </c>
      <c r="F37" s="1281"/>
      <c r="G37" s="1281"/>
      <c r="H37" s="1281"/>
      <c r="I37" s="1281"/>
      <c r="J37" s="1281"/>
      <c r="K37" s="1281"/>
      <c r="L37" s="1281"/>
      <c r="M37" s="1281"/>
      <c r="N37" s="1281"/>
      <c r="O37" s="196"/>
      <c r="P37" s="197"/>
    </row>
    <row r="38" spans="1:19" x14ac:dyDescent="0.2">
      <c r="B38" s="199"/>
      <c r="C38" s="199"/>
      <c r="D38" s="208"/>
      <c r="E38" s="1280" t="str">
        <f>Translations!$B$440</f>
        <v>Pour la base, les abréviations suivantes sont utilisées:</v>
      </c>
      <c r="F38" s="1281"/>
      <c r="G38" s="1281"/>
      <c r="H38" s="1281"/>
      <c r="I38" s="1281"/>
      <c r="J38" s="1281"/>
      <c r="K38" s="1281"/>
      <c r="L38" s="1281"/>
      <c r="M38" s="1281"/>
      <c r="N38" s="1281"/>
      <c r="O38" s="196"/>
      <c r="P38" s="197"/>
    </row>
    <row r="39" spans="1:19" x14ac:dyDescent="0.2">
      <c r="B39" s="199"/>
      <c r="C39" s="199"/>
      <c r="D39" s="208"/>
      <c r="E39" s="213" t="s">
        <v>679</v>
      </c>
      <c r="F39" s="1280" t="str">
        <f>Translations!$B$441</f>
        <v>Charge fraîche nette</v>
      </c>
      <c r="G39" s="1281"/>
      <c r="H39" s="1281"/>
      <c r="I39" s="1281"/>
      <c r="J39" s="1281"/>
      <c r="K39" s="1281"/>
      <c r="L39" s="1281"/>
      <c r="M39" s="1281"/>
      <c r="N39" s="1281"/>
      <c r="O39" s="196"/>
      <c r="P39" s="197"/>
    </row>
    <row r="40" spans="1:19" x14ac:dyDescent="0.2">
      <c r="B40" s="199"/>
      <c r="C40" s="199"/>
      <c r="D40" s="208"/>
      <c r="E40" s="213" t="s">
        <v>680</v>
      </c>
      <c r="F40" s="1280" t="str">
        <f>Translations!$B$442</f>
        <v>Charge du réacteur (y compris recyclage)</v>
      </c>
      <c r="G40" s="1281"/>
      <c r="H40" s="1281"/>
      <c r="I40" s="1281"/>
      <c r="J40" s="1281"/>
      <c r="K40" s="1281"/>
      <c r="L40" s="1281"/>
      <c r="M40" s="1281"/>
      <c r="N40" s="1281"/>
      <c r="O40" s="196"/>
      <c r="P40" s="197"/>
    </row>
    <row r="41" spans="1:19" x14ac:dyDescent="0.2">
      <c r="B41" s="199"/>
      <c r="C41" s="199"/>
      <c r="D41" s="208"/>
      <c r="E41" s="213" t="s">
        <v>681</v>
      </c>
      <c r="F41" s="1280" t="str">
        <f>Translations!$B$443</f>
        <v>Produit</v>
      </c>
      <c r="G41" s="1281"/>
      <c r="H41" s="1281"/>
      <c r="I41" s="1281"/>
      <c r="J41" s="1281"/>
      <c r="K41" s="1281"/>
      <c r="L41" s="1281"/>
      <c r="M41" s="1281"/>
      <c r="N41" s="1281"/>
      <c r="O41" s="196"/>
      <c r="P41" s="197"/>
    </row>
    <row r="42" spans="1:19" x14ac:dyDescent="0.2">
      <c r="B42" s="199"/>
      <c r="C42" s="199"/>
      <c r="D42" s="208"/>
      <c r="E42" s="213" t="s">
        <v>682</v>
      </c>
      <c r="F42" s="1280" t="str">
        <f>Translations!$B$444</f>
        <v>Production de gaz de synthèse pour unités d’oxydation partielle (POX)</v>
      </c>
      <c r="G42" s="1281"/>
      <c r="H42" s="1281"/>
      <c r="I42" s="1281"/>
      <c r="J42" s="1281"/>
      <c r="K42" s="1281"/>
      <c r="L42" s="1281"/>
      <c r="M42" s="1281"/>
      <c r="N42" s="1281"/>
      <c r="O42" s="196"/>
      <c r="P42" s="197"/>
    </row>
    <row r="43" spans="1:19" ht="5.0999999999999996" customHeight="1" x14ac:dyDescent="0.2">
      <c r="B43" s="199"/>
      <c r="C43" s="199"/>
      <c r="D43" s="199"/>
      <c r="E43" s="199"/>
      <c r="F43" s="199"/>
      <c r="G43" s="199"/>
      <c r="H43" s="199"/>
      <c r="I43" s="199"/>
      <c r="J43" s="199"/>
      <c r="K43" s="199"/>
      <c r="L43" s="199"/>
      <c r="M43" s="196"/>
      <c r="N43" s="196"/>
      <c r="O43" s="196"/>
      <c r="P43" s="197"/>
    </row>
    <row r="44" spans="1:19" s="227" customFormat="1" ht="25.5" customHeight="1" x14ac:dyDescent="0.2">
      <c r="A44" s="222"/>
      <c r="B44" s="223"/>
      <c r="C44" s="223"/>
      <c r="D44" s="223"/>
      <c r="E44" s="224" t="str">
        <f>Translations!$B$445</f>
        <v>Fonction CWT</v>
      </c>
      <c r="F44" s="224"/>
      <c r="G44" s="224" t="str">
        <f>Translations!$B$446</f>
        <v>Base (kt/a)</v>
      </c>
      <c r="H44" s="225" t="str">
        <f>Translations!$B$447</f>
        <v>Facteur CWT</v>
      </c>
      <c r="I44" s="1112" t="str">
        <f>Translations!$B$254</f>
        <v>Source de données</v>
      </c>
      <c r="J44" s="1112"/>
      <c r="K44" s="1112" t="str">
        <f>Translations!$B$255</f>
        <v>Autre source de données (le cas échéant)</v>
      </c>
      <c r="L44" s="1112"/>
      <c r="M44" s="1112" t="str">
        <f>Translations!$B$255</f>
        <v>Autre source de données (le cas échéant)</v>
      </c>
      <c r="N44" s="1112"/>
      <c r="O44" s="196"/>
      <c r="P44" s="222"/>
      <c r="Q44" s="222"/>
      <c r="R44" s="222"/>
      <c r="S44" s="222"/>
    </row>
    <row r="45" spans="1:19" ht="12.75" customHeight="1" x14ac:dyDescent="0.2">
      <c r="B45" s="214"/>
      <c r="C45" s="214"/>
      <c r="D45" s="214"/>
      <c r="E45" s="1297" t="str">
        <f>Translations!$B$448</f>
        <v>Distillation atmosphérique de pétrole brut</v>
      </c>
      <c r="F45" s="1297"/>
      <c r="G45" s="215" t="s">
        <v>679</v>
      </c>
      <c r="H45" s="216">
        <v>1</v>
      </c>
      <c r="I45" s="1087"/>
      <c r="J45" s="1088"/>
      <c r="K45" s="1089"/>
      <c r="L45" s="1090"/>
      <c r="M45" s="1089"/>
      <c r="N45" s="1091"/>
      <c r="O45" s="196"/>
    </row>
    <row r="46" spans="1:19" x14ac:dyDescent="0.2">
      <c r="B46" s="214"/>
      <c r="C46" s="214"/>
      <c r="D46" s="214"/>
      <c r="E46" s="1297" t="str">
        <f>Translations!$B$449</f>
        <v xml:space="preserve">Distillation sous vide </v>
      </c>
      <c r="F46" s="1297"/>
      <c r="G46" s="215" t="s">
        <v>679</v>
      </c>
      <c r="H46" s="216">
        <v>0.85</v>
      </c>
      <c r="I46" s="1087"/>
      <c r="J46" s="1088"/>
      <c r="K46" s="1089"/>
      <c r="L46" s="1090"/>
      <c r="M46" s="1089"/>
      <c r="N46" s="1091"/>
      <c r="O46" s="196"/>
    </row>
    <row r="47" spans="1:19" x14ac:dyDescent="0.2">
      <c r="B47" s="214"/>
      <c r="C47" s="214"/>
      <c r="D47" s="214"/>
      <c r="E47" s="1297" t="str">
        <f>Translations!$B$450</f>
        <v xml:space="preserve">Désasphaltage au solvant </v>
      </c>
      <c r="F47" s="1297"/>
      <c r="G47" s="215" t="s">
        <v>679</v>
      </c>
      <c r="H47" s="216">
        <v>2.4500000000000002</v>
      </c>
      <c r="I47" s="1087"/>
      <c r="J47" s="1088"/>
      <c r="K47" s="1089"/>
      <c r="L47" s="1090"/>
      <c r="M47" s="1089"/>
      <c r="N47" s="1091"/>
      <c r="O47" s="196"/>
    </row>
    <row r="48" spans="1:19" x14ac:dyDescent="0.2">
      <c r="B48" s="214"/>
      <c r="C48" s="214"/>
      <c r="D48" s="214"/>
      <c r="E48" s="1297" t="str">
        <f>Translations!$B$451</f>
        <v xml:space="preserve">Viscoréduction </v>
      </c>
      <c r="F48" s="1297"/>
      <c r="G48" s="215" t="s">
        <v>679</v>
      </c>
      <c r="H48" s="216">
        <v>1.4</v>
      </c>
      <c r="I48" s="1087"/>
      <c r="J48" s="1088"/>
      <c r="K48" s="1089"/>
      <c r="L48" s="1090"/>
      <c r="M48" s="1089"/>
      <c r="N48" s="1091"/>
      <c r="O48" s="196"/>
    </row>
    <row r="49" spans="2:15" x14ac:dyDescent="0.2">
      <c r="B49" s="214"/>
      <c r="C49" s="214"/>
      <c r="D49" s="214"/>
      <c r="E49" s="1297" t="str">
        <f>Translations!$B$452</f>
        <v>Craquage thermique</v>
      </c>
      <c r="F49" s="1297"/>
      <c r="G49" s="215" t="s">
        <v>679</v>
      </c>
      <c r="H49" s="216">
        <v>2.7</v>
      </c>
      <c r="I49" s="1087"/>
      <c r="J49" s="1088"/>
      <c r="K49" s="1089"/>
      <c r="L49" s="1090"/>
      <c r="M49" s="1089"/>
      <c r="N49" s="1091"/>
      <c r="O49" s="196"/>
    </row>
    <row r="50" spans="2:15" x14ac:dyDescent="0.2">
      <c r="B50" s="214"/>
      <c r="C50" s="214"/>
      <c r="D50" s="214"/>
      <c r="E50" s="1297" t="str">
        <f>Translations!$B$453</f>
        <v xml:space="preserve">Cokéfaction retardée </v>
      </c>
      <c r="F50" s="1297"/>
      <c r="G50" s="215" t="s">
        <v>679</v>
      </c>
      <c r="H50" s="216">
        <v>2.2000000000000002</v>
      </c>
      <c r="I50" s="1087"/>
      <c r="J50" s="1088"/>
      <c r="K50" s="1089"/>
      <c r="L50" s="1090"/>
      <c r="M50" s="1089"/>
      <c r="N50" s="1091"/>
      <c r="O50" s="196"/>
    </row>
    <row r="51" spans="2:15" x14ac:dyDescent="0.2">
      <c r="B51" s="214"/>
      <c r="C51" s="214"/>
      <c r="D51" s="214"/>
      <c r="E51" s="1297" t="str">
        <f>Translations!$B$454</f>
        <v xml:space="preserve">Cokéfaction fluide </v>
      </c>
      <c r="F51" s="1297"/>
      <c r="G51" s="215" t="s">
        <v>679</v>
      </c>
      <c r="H51" s="216">
        <v>7.6</v>
      </c>
      <c r="I51" s="1087"/>
      <c r="J51" s="1088"/>
      <c r="K51" s="1089"/>
      <c r="L51" s="1090"/>
      <c r="M51" s="1089"/>
      <c r="N51" s="1091"/>
      <c r="O51" s="196"/>
    </row>
    <row r="52" spans="2:15" x14ac:dyDescent="0.2">
      <c r="B52" s="214"/>
      <c r="C52" s="214"/>
      <c r="D52" s="214"/>
      <c r="E52" s="1297" t="str">
        <f>Translations!$B$455</f>
        <v xml:space="preserve">Flexicoking </v>
      </c>
      <c r="F52" s="1297"/>
      <c r="G52" s="215" t="s">
        <v>679</v>
      </c>
      <c r="H52" s="216">
        <v>16.600000000000001</v>
      </c>
      <c r="I52" s="1087"/>
      <c r="J52" s="1088"/>
      <c r="K52" s="1089"/>
      <c r="L52" s="1090"/>
      <c r="M52" s="1089"/>
      <c r="N52" s="1091"/>
      <c r="O52" s="196"/>
    </row>
    <row r="53" spans="2:15" x14ac:dyDescent="0.2">
      <c r="B53" s="214"/>
      <c r="C53" s="214"/>
      <c r="D53" s="214"/>
      <c r="E53" s="1297" t="str">
        <f>Translations!$B$456</f>
        <v xml:space="preserve">Calcination du coke </v>
      </c>
      <c r="F53" s="1297"/>
      <c r="G53" s="215" t="s">
        <v>681</v>
      </c>
      <c r="H53" s="216">
        <v>12.75</v>
      </c>
      <c r="I53" s="1087"/>
      <c r="J53" s="1088"/>
      <c r="K53" s="1089"/>
      <c r="L53" s="1090"/>
      <c r="M53" s="1089"/>
      <c r="N53" s="1091"/>
      <c r="O53" s="196"/>
    </row>
    <row r="54" spans="2:15" x14ac:dyDescent="0.2">
      <c r="B54" s="214"/>
      <c r="C54" s="214"/>
      <c r="D54" s="214"/>
      <c r="E54" s="1297" t="str">
        <f>Translations!$B$457</f>
        <v>Craquage catalytique sur lit fluide</v>
      </c>
      <c r="F54" s="1297"/>
      <c r="G54" s="215" t="s">
        <v>679</v>
      </c>
      <c r="H54" s="216">
        <v>5.5</v>
      </c>
      <c r="I54" s="1087"/>
      <c r="J54" s="1088"/>
      <c r="K54" s="1089"/>
      <c r="L54" s="1090"/>
      <c r="M54" s="1089"/>
      <c r="N54" s="1091"/>
      <c r="O54" s="196"/>
    </row>
    <row r="55" spans="2:15" x14ac:dyDescent="0.2">
      <c r="B55" s="214"/>
      <c r="C55" s="214"/>
      <c r="D55" s="214"/>
      <c r="E55" s="1297" t="str">
        <f>Translations!$B$458</f>
        <v xml:space="preserve">Autres craquages catalytiques </v>
      </c>
      <c r="F55" s="1297"/>
      <c r="G55" s="215" t="s">
        <v>679</v>
      </c>
      <c r="H55" s="216">
        <v>4.0999999999999996</v>
      </c>
      <c r="I55" s="1087"/>
      <c r="J55" s="1088"/>
      <c r="K55" s="1089"/>
      <c r="L55" s="1090"/>
      <c r="M55" s="1089"/>
      <c r="N55" s="1091"/>
      <c r="O55" s="196"/>
    </row>
    <row r="56" spans="2:15" ht="25.5" customHeight="1" x14ac:dyDescent="0.2">
      <c r="B56" s="214"/>
      <c r="C56" s="214"/>
      <c r="D56" s="214"/>
      <c r="E56" s="1297" t="str">
        <f>Translations!$B$459</f>
        <v xml:space="preserve">Hydrocraquage de distillats/gasoil </v>
      </c>
      <c r="F56" s="1297"/>
      <c r="G56" s="215" t="s">
        <v>679</v>
      </c>
      <c r="H56" s="216">
        <v>2.85</v>
      </c>
      <c r="I56" s="1087"/>
      <c r="J56" s="1088"/>
      <c r="K56" s="1089"/>
      <c r="L56" s="1090"/>
      <c r="M56" s="1089"/>
      <c r="N56" s="1091"/>
      <c r="O56" s="196"/>
    </row>
    <row r="57" spans="2:15" x14ac:dyDescent="0.2">
      <c r="B57" s="214"/>
      <c r="C57" s="214"/>
      <c r="D57" s="214"/>
      <c r="E57" s="1297" t="str">
        <f>Translations!$B$460</f>
        <v xml:space="preserve">Hydrocraquage de résidus </v>
      </c>
      <c r="F57" s="1297"/>
      <c r="G57" s="215" t="s">
        <v>679</v>
      </c>
      <c r="H57" s="216">
        <v>3.75</v>
      </c>
      <c r="I57" s="1087"/>
      <c r="J57" s="1088"/>
      <c r="K57" s="1089"/>
      <c r="L57" s="1090"/>
      <c r="M57" s="1089"/>
      <c r="N57" s="1091"/>
      <c r="O57" s="196"/>
    </row>
    <row r="58" spans="2:15" ht="25.5" customHeight="1" x14ac:dyDescent="0.2">
      <c r="B58" s="214"/>
      <c r="C58" s="214"/>
      <c r="D58" s="214"/>
      <c r="E58" s="1297" t="str">
        <f>Translations!$B$461</f>
        <v>Hydrotraitement de naphta et essences</v>
      </c>
      <c r="F58" s="1297"/>
      <c r="G58" s="215" t="s">
        <v>679</v>
      </c>
      <c r="H58" s="216">
        <v>1.1000000000000001</v>
      </c>
      <c r="I58" s="1087"/>
      <c r="J58" s="1088"/>
      <c r="K58" s="1089"/>
      <c r="L58" s="1090"/>
      <c r="M58" s="1089"/>
      <c r="N58" s="1091"/>
      <c r="O58" s="196"/>
    </row>
    <row r="59" spans="2:15" ht="25.5" customHeight="1" x14ac:dyDescent="0.2">
      <c r="B59" s="214"/>
      <c r="C59" s="214"/>
      <c r="D59" s="214"/>
      <c r="E59" s="1297" t="str">
        <f>Translations!$B$462</f>
        <v xml:space="preserve">Hydrotraitement de gazole ou kérosène </v>
      </c>
      <c r="F59" s="1297"/>
      <c r="G59" s="215" t="s">
        <v>679</v>
      </c>
      <c r="H59" s="216">
        <v>0.9</v>
      </c>
      <c r="I59" s="1087"/>
      <c r="J59" s="1088"/>
      <c r="K59" s="1089"/>
      <c r="L59" s="1090"/>
      <c r="M59" s="1089"/>
      <c r="N59" s="1091"/>
      <c r="O59" s="196"/>
    </row>
    <row r="60" spans="2:15" x14ac:dyDescent="0.2">
      <c r="B60" s="214"/>
      <c r="C60" s="214"/>
      <c r="D60" s="214"/>
      <c r="E60" s="1297" t="str">
        <f>Translations!$B$463</f>
        <v xml:space="preserve">Hydrotraitement de résidus </v>
      </c>
      <c r="F60" s="1297"/>
      <c r="G60" s="215" t="s">
        <v>679</v>
      </c>
      <c r="H60" s="216">
        <v>1.55</v>
      </c>
      <c r="I60" s="1087"/>
      <c r="J60" s="1088"/>
      <c r="K60" s="1089"/>
      <c r="L60" s="1090"/>
      <c r="M60" s="1089"/>
      <c r="N60" s="1091"/>
      <c r="O60" s="196"/>
    </row>
    <row r="61" spans="2:15" x14ac:dyDescent="0.2">
      <c r="B61" s="214"/>
      <c r="C61" s="214"/>
      <c r="D61" s="214"/>
      <c r="E61" s="1297" t="str">
        <f>Translations!$B$464</f>
        <v>Hydrotraitement de distillats sous vide (VGO)</v>
      </c>
      <c r="F61" s="1297"/>
      <c r="G61" s="215" t="s">
        <v>679</v>
      </c>
      <c r="H61" s="216">
        <v>0.9</v>
      </c>
      <c r="I61" s="1087"/>
      <c r="J61" s="1088"/>
      <c r="K61" s="1089"/>
      <c r="L61" s="1090"/>
      <c r="M61" s="1089"/>
      <c r="N61" s="1091"/>
      <c r="O61" s="196"/>
    </row>
    <row r="62" spans="2:15" x14ac:dyDescent="0.2">
      <c r="B62" s="214"/>
      <c r="C62" s="214"/>
      <c r="D62" s="214"/>
      <c r="E62" s="1297" t="str">
        <f>Translations!$B$465</f>
        <v xml:space="preserve">Production d'hydrogène </v>
      </c>
      <c r="F62" s="1297"/>
      <c r="G62" s="215" t="s">
        <v>681</v>
      </c>
      <c r="H62" s="216">
        <v>300</v>
      </c>
      <c r="I62" s="1087"/>
      <c r="J62" s="1088"/>
      <c r="K62" s="1089"/>
      <c r="L62" s="1090"/>
      <c r="M62" s="1089"/>
      <c r="N62" s="1091"/>
      <c r="O62" s="196"/>
    </row>
    <row r="63" spans="2:15" x14ac:dyDescent="0.2">
      <c r="B63" s="214"/>
      <c r="C63" s="214"/>
      <c r="D63" s="214"/>
      <c r="E63" s="1297" t="str">
        <f>Translations!$B$466</f>
        <v>Reformage catalytique</v>
      </c>
      <c r="F63" s="1297"/>
      <c r="G63" s="215" t="s">
        <v>679</v>
      </c>
      <c r="H63" s="216">
        <v>4.95</v>
      </c>
      <c r="I63" s="1087"/>
      <c r="J63" s="1088"/>
      <c r="K63" s="1089"/>
      <c r="L63" s="1090"/>
      <c r="M63" s="1089"/>
      <c r="N63" s="1091"/>
      <c r="O63" s="196"/>
    </row>
    <row r="64" spans="2:15" x14ac:dyDescent="0.2">
      <c r="B64" s="214"/>
      <c r="C64" s="214"/>
      <c r="D64" s="214"/>
      <c r="E64" s="1297" t="str">
        <f>Translations!$B$467</f>
        <v xml:space="preserve">Alkylation </v>
      </c>
      <c r="F64" s="1297"/>
      <c r="G64" s="215" t="s">
        <v>681</v>
      </c>
      <c r="H64" s="216">
        <v>7.25</v>
      </c>
      <c r="I64" s="1087"/>
      <c r="J64" s="1088"/>
      <c r="K64" s="1089"/>
      <c r="L64" s="1090"/>
      <c r="M64" s="1089"/>
      <c r="N64" s="1091"/>
      <c r="O64" s="196"/>
    </row>
    <row r="65" spans="2:15" x14ac:dyDescent="0.2">
      <c r="B65" s="214"/>
      <c r="C65" s="214"/>
      <c r="D65" s="214"/>
      <c r="E65" s="1297" t="str">
        <f>Translations!$B$468</f>
        <v>Isomérisation de C4</v>
      </c>
      <c r="F65" s="1297"/>
      <c r="G65" s="215" t="s">
        <v>680</v>
      </c>
      <c r="H65" s="216">
        <v>3.25</v>
      </c>
      <c r="I65" s="1087"/>
      <c r="J65" s="1088"/>
      <c r="K65" s="1089"/>
      <c r="L65" s="1090"/>
      <c r="M65" s="1089"/>
      <c r="N65" s="1091"/>
      <c r="O65" s="196"/>
    </row>
    <row r="66" spans="2:15" x14ac:dyDescent="0.2">
      <c r="B66" s="214"/>
      <c r="C66" s="214"/>
      <c r="D66" s="214"/>
      <c r="E66" s="1297" t="str">
        <f>Translations!$B$469</f>
        <v>Isomérisation de C5/C6</v>
      </c>
      <c r="F66" s="1297"/>
      <c r="G66" s="215" t="s">
        <v>680</v>
      </c>
      <c r="H66" s="216">
        <v>2.85</v>
      </c>
      <c r="I66" s="1087"/>
      <c r="J66" s="1088"/>
      <c r="K66" s="1089"/>
      <c r="L66" s="1090"/>
      <c r="M66" s="1089"/>
      <c r="N66" s="1091"/>
      <c r="O66" s="196"/>
    </row>
    <row r="67" spans="2:15" x14ac:dyDescent="0.2">
      <c r="B67" s="214"/>
      <c r="C67" s="214"/>
      <c r="D67" s="214"/>
      <c r="E67" s="1297" t="str">
        <f>Translations!$B$470</f>
        <v xml:space="preserve">Production d'oxygénés </v>
      </c>
      <c r="F67" s="1297"/>
      <c r="G67" s="215" t="s">
        <v>681</v>
      </c>
      <c r="H67" s="216">
        <v>5.6</v>
      </c>
      <c r="I67" s="1087"/>
      <c r="J67" s="1088"/>
      <c r="K67" s="1089"/>
      <c r="L67" s="1090"/>
      <c r="M67" s="1089"/>
      <c r="N67" s="1091"/>
      <c r="O67" s="196"/>
    </row>
    <row r="68" spans="2:15" x14ac:dyDescent="0.2">
      <c r="B68" s="214"/>
      <c r="C68" s="214"/>
      <c r="D68" s="214"/>
      <c r="E68" s="1297" t="str">
        <f>Translations!$B$471</f>
        <v xml:space="preserve">Production de propylène </v>
      </c>
      <c r="F68" s="1297"/>
      <c r="G68" s="215" t="s">
        <v>679</v>
      </c>
      <c r="H68" s="216">
        <v>3.45</v>
      </c>
      <c r="I68" s="1087"/>
      <c r="J68" s="1088"/>
      <c r="K68" s="1089"/>
      <c r="L68" s="1090"/>
      <c r="M68" s="1089"/>
      <c r="N68" s="1091"/>
      <c r="O68" s="196"/>
    </row>
    <row r="69" spans="2:15" x14ac:dyDescent="0.2">
      <c r="B69" s="214"/>
      <c r="C69" s="214"/>
      <c r="D69" s="214"/>
      <c r="E69" s="1297" t="str">
        <f>Translations!$B$472</f>
        <v>Production de bitumes</v>
      </c>
      <c r="F69" s="1297"/>
      <c r="G69" s="215" t="s">
        <v>681</v>
      </c>
      <c r="H69" s="216">
        <v>2.1</v>
      </c>
      <c r="I69" s="1087"/>
      <c r="J69" s="1088"/>
      <c r="K69" s="1089"/>
      <c r="L69" s="1090"/>
      <c r="M69" s="1089"/>
      <c r="N69" s="1091"/>
      <c r="O69" s="196"/>
    </row>
    <row r="70" spans="2:15" ht="25.5" customHeight="1" x14ac:dyDescent="0.2">
      <c r="B70" s="214"/>
      <c r="C70" s="214"/>
      <c r="D70" s="214"/>
      <c r="E70" s="1297" t="str">
        <f>Translations!$B$473</f>
        <v>Mélange de bitumes modifiés aux polymères</v>
      </c>
      <c r="F70" s="1297"/>
      <c r="G70" s="215" t="s">
        <v>681</v>
      </c>
      <c r="H70" s="216">
        <v>0.55000000000000004</v>
      </c>
      <c r="I70" s="1087"/>
      <c r="J70" s="1088"/>
      <c r="K70" s="1089"/>
      <c r="L70" s="1090"/>
      <c r="M70" s="1089"/>
      <c r="N70" s="1091"/>
      <c r="O70" s="196"/>
    </row>
    <row r="71" spans="2:15" x14ac:dyDescent="0.2">
      <c r="B71" s="214"/>
      <c r="C71" s="214"/>
      <c r="D71" s="214"/>
      <c r="E71" s="1297" t="str">
        <f>Translations!$B$474</f>
        <v>Récupération du soufre</v>
      </c>
      <c r="F71" s="1297"/>
      <c r="G71" s="215" t="s">
        <v>681</v>
      </c>
      <c r="H71" s="216">
        <v>18.600000000000001</v>
      </c>
      <c r="I71" s="1087"/>
      <c r="J71" s="1088"/>
      <c r="K71" s="1089"/>
      <c r="L71" s="1090"/>
      <c r="M71" s="1089"/>
      <c r="N71" s="1091"/>
      <c r="O71" s="196"/>
    </row>
    <row r="72" spans="2:15" x14ac:dyDescent="0.2">
      <c r="B72" s="214"/>
      <c r="C72" s="214"/>
      <c r="D72" s="214"/>
      <c r="E72" s="1297" t="str">
        <f>Translations!$B$475</f>
        <v>Extraction d'aromatiques au moyen de solvants</v>
      </c>
      <c r="F72" s="1297"/>
      <c r="G72" s="215" t="s">
        <v>679</v>
      </c>
      <c r="H72" s="216">
        <v>5.25</v>
      </c>
      <c r="I72" s="1087"/>
      <c r="J72" s="1088"/>
      <c r="K72" s="1089"/>
      <c r="L72" s="1090"/>
      <c r="M72" s="1089"/>
      <c r="N72" s="1091"/>
      <c r="O72" s="196"/>
    </row>
    <row r="73" spans="2:15" x14ac:dyDescent="0.2">
      <c r="B73" s="214"/>
      <c r="C73" s="214"/>
      <c r="D73" s="214"/>
      <c r="E73" s="1297" t="str">
        <f>Translations!$B$476</f>
        <v>Hydrodésalkylation</v>
      </c>
      <c r="F73" s="1297"/>
      <c r="G73" s="215" t="s">
        <v>679</v>
      </c>
      <c r="H73" s="216">
        <v>2.4500000000000002</v>
      </c>
      <c r="I73" s="1087"/>
      <c r="J73" s="1088"/>
      <c r="K73" s="1089"/>
      <c r="L73" s="1090"/>
      <c r="M73" s="1089"/>
      <c r="N73" s="1091"/>
      <c r="O73" s="196"/>
    </row>
    <row r="74" spans="2:15" x14ac:dyDescent="0.2">
      <c r="B74" s="214"/>
      <c r="C74" s="214"/>
      <c r="D74" s="214"/>
      <c r="E74" s="1297" t="str">
        <f>Translations!$B$477</f>
        <v>TDP/ TDA</v>
      </c>
      <c r="F74" s="1297"/>
      <c r="G74" s="215" t="s">
        <v>679</v>
      </c>
      <c r="H74" s="216">
        <v>1.85</v>
      </c>
      <c r="I74" s="1087"/>
      <c r="J74" s="1088"/>
      <c r="K74" s="1089"/>
      <c r="L74" s="1090"/>
      <c r="M74" s="1089"/>
      <c r="N74" s="1091"/>
      <c r="O74" s="196"/>
    </row>
    <row r="75" spans="2:15" x14ac:dyDescent="0.2">
      <c r="B75" s="214"/>
      <c r="C75" s="214"/>
      <c r="D75" s="214"/>
      <c r="E75" s="1297" t="str">
        <f>Translations!$B$478</f>
        <v>Production de cyclohexane</v>
      </c>
      <c r="F75" s="1297"/>
      <c r="G75" s="215" t="s">
        <v>681</v>
      </c>
      <c r="H75" s="216">
        <v>3</v>
      </c>
      <c r="I75" s="1087"/>
      <c r="J75" s="1088"/>
      <c r="K75" s="1089"/>
      <c r="L75" s="1090"/>
      <c r="M75" s="1089"/>
      <c r="N75" s="1091"/>
      <c r="O75" s="196"/>
    </row>
    <row r="76" spans="2:15" x14ac:dyDescent="0.2">
      <c r="B76" s="214"/>
      <c r="C76" s="214"/>
      <c r="D76" s="214"/>
      <c r="E76" s="1297" t="str">
        <f>Translations!$B$479</f>
        <v>Isomérisation de xylène</v>
      </c>
      <c r="F76" s="1297"/>
      <c r="G76" s="215" t="s">
        <v>679</v>
      </c>
      <c r="H76" s="216">
        <v>1.85</v>
      </c>
      <c r="I76" s="1087"/>
      <c r="J76" s="1088"/>
      <c r="K76" s="1089"/>
      <c r="L76" s="1090"/>
      <c r="M76" s="1089"/>
      <c r="N76" s="1091"/>
      <c r="O76" s="196"/>
    </row>
    <row r="77" spans="2:15" x14ac:dyDescent="0.2">
      <c r="B77" s="214"/>
      <c r="C77" s="214"/>
      <c r="D77" s="214"/>
      <c r="E77" s="1297" t="str">
        <f>Translations!$B$480</f>
        <v>Production de paraxylène</v>
      </c>
      <c r="F77" s="1297"/>
      <c r="G77" s="215" t="s">
        <v>681</v>
      </c>
      <c r="H77" s="216">
        <v>6.4</v>
      </c>
      <c r="I77" s="1087"/>
      <c r="J77" s="1088"/>
      <c r="K77" s="1089"/>
      <c r="L77" s="1090"/>
      <c r="M77" s="1089"/>
      <c r="N77" s="1091"/>
      <c r="O77" s="196"/>
    </row>
    <row r="78" spans="2:15" x14ac:dyDescent="0.2">
      <c r="B78" s="214"/>
      <c r="C78" s="214"/>
      <c r="D78" s="214"/>
      <c r="E78" s="1297" t="str">
        <f>Translations!$B$481</f>
        <v>Production de métaxylène</v>
      </c>
      <c r="F78" s="1297"/>
      <c r="G78" s="215" t="s">
        <v>681</v>
      </c>
      <c r="H78" s="216">
        <v>11.1</v>
      </c>
      <c r="I78" s="1087"/>
      <c r="J78" s="1088"/>
      <c r="K78" s="1089"/>
      <c r="L78" s="1090"/>
      <c r="M78" s="1089"/>
      <c r="N78" s="1091"/>
      <c r="O78" s="196"/>
    </row>
    <row r="79" spans="2:15" x14ac:dyDescent="0.2">
      <c r="B79" s="214"/>
      <c r="C79" s="214"/>
      <c r="D79" s="214"/>
      <c r="E79" s="1297" t="str">
        <f>Translations!$B$482</f>
        <v>Production d'anhydride phtalique</v>
      </c>
      <c r="F79" s="1297"/>
      <c r="G79" s="215" t="s">
        <v>681</v>
      </c>
      <c r="H79" s="216">
        <v>14.4</v>
      </c>
      <c r="I79" s="1087"/>
      <c r="J79" s="1088"/>
      <c r="K79" s="1089"/>
      <c r="L79" s="1090"/>
      <c r="M79" s="1089"/>
      <c r="N79" s="1091"/>
      <c r="O79" s="196"/>
    </row>
    <row r="80" spans="2:15" x14ac:dyDescent="0.2">
      <c r="B80" s="214"/>
      <c r="C80" s="214"/>
      <c r="D80" s="214"/>
      <c r="E80" s="1297" t="str">
        <f>Translations!$B$483</f>
        <v>Production d'anhydride maléique</v>
      </c>
      <c r="F80" s="1297"/>
      <c r="G80" s="215" t="s">
        <v>681</v>
      </c>
      <c r="H80" s="216">
        <v>20.8</v>
      </c>
      <c r="I80" s="1087"/>
      <c r="J80" s="1088"/>
      <c r="K80" s="1089"/>
      <c r="L80" s="1090"/>
      <c r="M80" s="1089"/>
      <c r="N80" s="1091"/>
      <c r="O80" s="196"/>
    </row>
    <row r="81" spans="2:15" x14ac:dyDescent="0.2">
      <c r="B81" s="214"/>
      <c r="C81" s="214"/>
      <c r="D81" s="214"/>
      <c r="E81" s="1297" t="str">
        <f>Translations!$B$484</f>
        <v>Production d'éthylbenzène</v>
      </c>
      <c r="F81" s="1297"/>
      <c r="G81" s="215" t="s">
        <v>681</v>
      </c>
      <c r="H81" s="216">
        <v>1.55</v>
      </c>
      <c r="I81" s="1087"/>
      <c r="J81" s="1088"/>
      <c r="K81" s="1089"/>
      <c r="L81" s="1090"/>
      <c r="M81" s="1089"/>
      <c r="N81" s="1091"/>
      <c r="O81" s="196"/>
    </row>
    <row r="82" spans="2:15" x14ac:dyDescent="0.2">
      <c r="B82" s="214"/>
      <c r="C82" s="214"/>
      <c r="D82" s="214"/>
      <c r="E82" s="1297" t="str">
        <f>Translations!$B$485</f>
        <v>Production de cumène</v>
      </c>
      <c r="F82" s="1297"/>
      <c r="G82" s="215" t="s">
        <v>681</v>
      </c>
      <c r="H82" s="216">
        <v>5</v>
      </c>
      <c r="I82" s="1087"/>
      <c r="J82" s="1088"/>
      <c r="K82" s="1089"/>
      <c r="L82" s="1090"/>
      <c r="M82" s="1089"/>
      <c r="N82" s="1091"/>
      <c r="O82" s="196"/>
    </row>
    <row r="83" spans="2:15" x14ac:dyDescent="0.2">
      <c r="B83" s="214"/>
      <c r="C83" s="214"/>
      <c r="D83" s="214"/>
      <c r="E83" s="1297" t="str">
        <f>Translations!$B$486</f>
        <v>Production de phénol</v>
      </c>
      <c r="F83" s="1297"/>
      <c r="G83" s="215" t="s">
        <v>681</v>
      </c>
      <c r="H83" s="216">
        <v>1.1499999999999999</v>
      </c>
      <c r="I83" s="1087"/>
      <c r="J83" s="1088"/>
      <c r="K83" s="1089"/>
      <c r="L83" s="1090"/>
      <c r="M83" s="1089"/>
      <c r="N83" s="1091"/>
      <c r="O83" s="196"/>
    </row>
    <row r="84" spans="2:15" x14ac:dyDescent="0.2">
      <c r="B84" s="214"/>
      <c r="C84" s="214"/>
      <c r="D84" s="214"/>
      <c r="E84" s="1297" t="str">
        <f>Translations!$B$487</f>
        <v>Extraction des lubrifiants au solvant</v>
      </c>
      <c r="F84" s="1297"/>
      <c r="G84" s="215" t="s">
        <v>679</v>
      </c>
      <c r="H84" s="216">
        <v>2.1</v>
      </c>
      <c r="I84" s="1087"/>
      <c r="J84" s="1088"/>
      <c r="K84" s="1089"/>
      <c r="L84" s="1090"/>
      <c r="M84" s="1089"/>
      <c r="N84" s="1091"/>
      <c r="O84" s="196"/>
    </row>
    <row r="85" spans="2:15" x14ac:dyDescent="0.2">
      <c r="B85" s="214"/>
      <c r="C85" s="214"/>
      <c r="D85" s="214"/>
      <c r="E85" s="1297" t="str">
        <f>Translations!$B$488</f>
        <v>Déparaffinage des lubrifiants au solvant</v>
      </c>
      <c r="F85" s="1297"/>
      <c r="G85" s="215" t="s">
        <v>679</v>
      </c>
      <c r="H85" s="216">
        <v>4.55</v>
      </c>
      <c r="I85" s="1087"/>
      <c r="J85" s="1088"/>
      <c r="K85" s="1089"/>
      <c r="L85" s="1090"/>
      <c r="M85" s="1089"/>
      <c r="N85" s="1091"/>
      <c r="O85" s="196"/>
    </row>
    <row r="86" spans="2:15" x14ac:dyDescent="0.2">
      <c r="B86" s="214"/>
      <c r="C86" s="214"/>
      <c r="D86" s="214"/>
      <c r="E86" s="1297" t="str">
        <f>Translations!$B$489</f>
        <v>Isomérisation catalytique des paraffines</v>
      </c>
      <c r="F86" s="1297"/>
      <c r="G86" s="215" t="s">
        <v>679</v>
      </c>
      <c r="H86" s="216">
        <v>1.6</v>
      </c>
      <c r="I86" s="1087"/>
      <c r="J86" s="1088"/>
      <c r="K86" s="1089"/>
      <c r="L86" s="1090"/>
      <c r="M86" s="1089"/>
      <c r="N86" s="1091"/>
      <c r="O86" s="196"/>
    </row>
    <row r="87" spans="2:15" x14ac:dyDescent="0.2">
      <c r="B87" s="214"/>
      <c r="C87" s="214"/>
      <c r="D87" s="214"/>
      <c r="E87" s="1297" t="str">
        <f>Translations!$B$490</f>
        <v xml:space="preserve">Hydrocraquage pour production de lubrifiants </v>
      </c>
      <c r="F87" s="1297"/>
      <c r="G87" s="215" t="s">
        <v>679</v>
      </c>
      <c r="H87" s="216">
        <v>2.5</v>
      </c>
      <c r="I87" s="1087"/>
      <c r="J87" s="1088"/>
      <c r="K87" s="1089"/>
      <c r="L87" s="1090"/>
      <c r="M87" s="1089"/>
      <c r="N87" s="1091"/>
      <c r="O87" s="196"/>
    </row>
    <row r="88" spans="2:15" x14ac:dyDescent="0.2">
      <c r="B88" s="214"/>
      <c r="C88" s="214"/>
      <c r="D88" s="214"/>
      <c r="E88" s="1297" t="str">
        <f>Translations!$B$491</f>
        <v xml:space="preserve">Déshuilage des paraffines </v>
      </c>
      <c r="F88" s="1297"/>
      <c r="G88" s="215" t="s">
        <v>681</v>
      </c>
      <c r="H88" s="216">
        <v>12</v>
      </c>
      <c r="I88" s="1087"/>
      <c r="J88" s="1088"/>
      <c r="K88" s="1089"/>
      <c r="L88" s="1090"/>
      <c r="M88" s="1089"/>
      <c r="N88" s="1091"/>
      <c r="O88" s="196"/>
    </row>
    <row r="89" spans="2:15" x14ac:dyDescent="0.2">
      <c r="B89" s="214"/>
      <c r="C89" s="214"/>
      <c r="D89" s="214"/>
      <c r="E89" s="1297" t="str">
        <f>Translations!$B$492</f>
        <v xml:space="preserve">Hydrotraitement des lubrifiants et paraffines </v>
      </c>
      <c r="F89" s="1297"/>
      <c r="G89" s="215" t="s">
        <v>679</v>
      </c>
      <c r="H89" s="216">
        <v>1.1499999999999999</v>
      </c>
      <c r="I89" s="1087"/>
      <c r="J89" s="1088"/>
      <c r="K89" s="1089"/>
      <c r="L89" s="1090"/>
      <c r="M89" s="1089"/>
      <c r="N89" s="1091"/>
      <c r="O89" s="196"/>
    </row>
    <row r="90" spans="2:15" x14ac:dyDescent="0.2">
      <c r="B90" s="214"/>
      <c r="C90" s="214"/>
      <c r="D90" s="214"/>
      <c r="E90" s="1297" t="str">
        <f>Translations!$B$493</f>
        <v>Hydrotraitement des solvants</v>
      </c>
      <c r="F90" s="1297"/>
      <c r="G90" s="215" t="s">
        <v>679</v>
      </c>
      <c r="H90" s="216">
        <v>1.25</v>
      </c>
      <c r="I90" s="1087"/>
      <c r="J90" s="1088"/>
      <c r="K90" s="1089"/>
      <c r="L90" s="1090"/>
      <c r="M90" s="1089"/>
      <c r="N90" s="1091"/>
      <c r="O90" s="196"/>
    </row>
    <row r="91" spans="2:15" x14ac:dyDescent="0.2">
      <c r="B91" s="214"/>
      <c r="C91" s="214"/>
      <c r="D91" s="214"/>
      <c r="E91" s="1297" t="str">
        <f>Translations!$B$494</f>
        <v>Fractionnement des solvants</v>
      </c>
      <c r="F91" s="1297"/>
      <c r="G91" s="215" t="s">
        <v>679</v>
      </c>
      <c r="H91" s="216">
        <v>0.9</v>
      </c>
      <c r="I91" s="1087"/>
      <c r="J91" s="1088"/>
      <c r="K91" s="1089"/>
      <c r="L91" s="1090"/>
      <c r="M91" s="1089"/>
      <c r="N91" s="1091"/>
      <c r="O91" s="196"/>
    </row>
    <row r="92" spans="2:15" x14ac:dyDescent="0.2">
      <c r="B92" s="214"/>
      <c r="C92" s="214"/>
      <c r="D92" s="214"/>
      <c r="E92" s="1297" t="str">
        <f>Translations!$B$495</f>
        <v>Tamisage moléculaire pour les paraffines C10+</v>
      </c>
      <c r="F92" s="1297"/>
      <c r="G92" s="215" t="s">
        <v>681</v>
      </c>
      <c r="H92" s="216">
        <v>1.85</v>
      </c>
      <c r="I92" s="1087"/>
      <c r="J92" s="1088"/>
      <c r="K92" s="1089"/>
      <c r="L92" s="1090"/>
      <c r="M92" s="1089"/>
      <c r="N92" s="1091"/>
      <c r="O92" s="196"/>
    </row>
    <row r="93" spans="2:15" ht="25.5" customHeight="1" x14ac:dyDescent="0.2">
      <c r="B93" s="214"/>
      <c r="C93" s="214"/>
      <c r="D93" s="214"/>
      <c r="E93" s="1297" t="str">
        <f>Translations!$B$496</f>
        <v>Oxydation partielle (POX) de résidus pour la production de combustibles</v>
      </c>
      <c r="F93" s="1297"/>
      <c r="G93" s="215" t="s">
        <v>682</v>
      </c>
      <c r="H93" s="216">
        <v>8.1999999999999993</v>
      </c>
      <c r="I93" s="1087"/>
      <c r="J93" s="1088"/>
      <c r="K93" s="1089"/>
      <c r="L93" s="1090"/>
      <c r="M93" s="1089"/>
      <c r="N93" s="1091"/>
      <c r="O93" s="196"/>
    </row>
    <row r="94" spans="2:15" ht="39.950000000000003" customHeight="1" x14ac:dyDescent="0.2">
      <c r="B94" s="214"/>
      <c r="C94" s="214"/>
      <c r="D94" s="214"/>
      <c r="E94" s="1297" t="str">
        <f>Translations!$B$497</f>
        <v>Oxydation partielle de résidus (POX) pour la production d'hydrogène ou de méthanol</v>
      </c>
      <c r="F94" s="1297"/>
      <c r="G94" s="215" t="s">
        <v>682</v>
      </c>
      <c r="H94" s="216">
        <v>44</v>
      </c>
      <c r="I94" s="1087"/>
      <c r="J94" s="1088"/>
      <c r="K94" s="1089"/>
      <c r="L94" s="1090"/>
      <c r="M94" s="1089"/>
      <c r="N94" s="1091"/>
      <c r="O94" s="196"/>
    </row>
    <row r="95" spans="2:15" x14ac:dyDescent="0.2">
      <c r="B95" s="214"/>
      <c r="C95" s="214"/>
      <c r="D95" s="214"/>
      <c r="E95" s="1297" t="str">
        <f>Translations!$B$498</f>
        <v>Méthanol issu de gaz de synthèse</v>
      </c>
      <c r="F95" s="1297"/>
      <c r="G95" s="215" t="s">
        <v>681</v>
      </c>
      <c r="H95" s="216">
        <v>-36.200000000000003</v>
      </c>
      <c r="I95" s="1087"/>
      <c r="J95" s="1088"/>
      <c r="K95" s="1089"/>
      <c r="L95" s="1090"/>
      <c r="M95" s="1089"/>
      <c r="N95" s="1091"/>
      <c r="O95" s="196"/>
    </row>
    <row r="96" spans="2:15" x14ac:dyDescent="0.2">
      <c r="B96" s="214"/>
      <c r="C96" s="214"/>
      <c r="D96" s="214"/>
      <c r="E96" s="1297" t="str">
        <f>Translations!$B$499</f>
        <v>Séparation de l'air</v>
      </c>
      <c r="F96" s="1297"/>
      <c r="G96" s="215" t="s">
        <v>683</v>
      </c>
      <c r="H96" s="216">
        <v>8.8000000000000007</v>
      </c>
      <c r="I96" s="1087"/>
      <c r="J96" s="1088"/>
      <c r="K96" s="1089"/>
      <c r="L96" s="1090"/>
      <c r="M96" s="1089"/>
      <c r="N96" s="1091"/>
      <c r="O96" s="196"/>
    </row>
    <row r="97" spans="1:19" ht="25.5" customHeight="1" x14ac:dyDescent="0.2">
      <c r="B97" s="214"/>
      <c r="C97" s="214"/>
      <c r="D97" s="214"/>
      <c r="E97" s="1297" t="str">
        <f>Translations!$B$500</f>
        <v>Fractionnement de LGN achetés</v>
      </c>
      <c r="F97" s="1297"/>
      <c r="G97" s="215" t="s">
        <v>679</v>
      </c>
      <c r="H97" s="216">
        <v>1</v>
      </c>
      <c r="I97" s="1087"/>
      <c r="J97" s="1088"/>
      <c r="K97" s="1089"/>
      <c r="L97" s="1090"/>
      <c r="M97" s="1089"/>
      <c r="N97" s="1091"/>
      <c r="O97" s="196"/>
    </row>
    <row r="98" spans="1:19" x14ac:dyDescent="0.2">
      <c r="B98" s="214"/>
      <c r="C98" s="214"/>
      <c r="D98" s="214"/>
      <c r="E98" s="1297" t="str">
        <f>Translations!$B$501</f>
        <v>Traitement des fumées</v>
      </c>
      <c r="F98" s="1297"/>
      <c r="G98" s="215" t="s">
        <v>684</v>
      </c>
      <c r="H98" s="216">
        <v>0.1</v>
      </c>
      <c r="I98" s="1087"/>
      <c r="J98" s="1088"/>
      <c r="K98" s="1089"/>
      <c r="L98" s="1090"/>
      <c r="M98" s="1089"/>
      <c r="N98" s="1091"/>
      <c r="O98" s="196"/>
    </row>
    <row r="99" spans="1:19" ht="25.5" customHeight="1" x14ac:dyDescent="0.2">
      <c r="B99" s="214"/>
      <c r="C99" s="214"/>
      <c r="D99" s="214"/>
      <c r="E99" s="1297" t="str">
        <f>Translations!$B$502</f>
        <v>Traitement et compression de gaz de raffinage pour le vendre</v>
      </c>
      <c r="F99" s="1297"/>
      <c r="G99" s="215" t="s">
        <v>685</v>
      </c>
      <c r="H99" s="216">
        <v>0.15</v>
      </c>
      <c r="I99" s="1087"/>
      <c r="J99" s="1088"/>
      <c r="K99" s="1089"/>
      <c r="L99" s="1090"/>
      <c r="M99" s="1089"/>
      <c r="N99" s="1091"/>
      <c r="O99" s="196"/>
    </row>
    <row r="100" spans="1:19" x14ac:dyDescent="0.2">
      <c r="B100" s="214"/>
      <c r="C100" s="214"/>
      <c r="D100" s="214"/>
      <c r="E100" s="1297" t="str">
        <f>Translations!$B$503</f>
        <v>Désalinisation d'eau de mer</v>
      </c>
      <c r="F100" s="1297"/>
      <c r="G100" s="215" t="s">
        <v>681</v>
      </c>
      <c r="H100" s="216">
        <v>1.1499999999999999</v>
      </c>
      <c r="I100" s="1087"/>
      <c r="J100" s="1088"/>
      <c r="K100" s="1089"/>
      <c r="L100" s="1090"/>
      <c r="M100" s="1089"/>
      <c r="N100" s="1091"/>
      <c r="O100" s="196"/>
    </row>
    <row r="101" spans="1:19" ht="5.0999999999999996" customHeight="1" x14ac:dyDescent="0.2">
      <c r="B101" s="199"/>
      <c r="C101" s="199"/>
      <c r="D101" s="199"/>
      <c r="E101" s="199"/>
      <c r="F101" s="199"/>
      <c r="G101" s="199"/>
      <c r="H101" s="199"/>
      <c r="I101" s="199"/>
      <c r="J101" s="199"/>
      <c r="K101" s="199"/>
      <c r="L101" s="199"/>
      <c r="M101" s="196"/>
      <c r="N101" s="196"/>
      <c r="O101" s="196"/>
      <c r="P101" s="197"/>
    </row>
    <row r="102" spans="1:19" s="273" customFormat="1" ht="12.75" customHeight="1" x14ac:dyDescent="0.2">
      <c r="A102" s="183"/>
      <c r="B102" s="38"/>
      <c r="C102" s="38"/>
      <c r="D102" s="209" t="s">
        <v>114</v>
      </c>
      <c r="E102" s="1284" t="str">
        <f>Translations!$B$504</f>
        <v>Description complémentaire</v>
      </c>
      <c r="F102" s="1281"/>
      <c r="G102" s="1281"/>
      <c r="H102" s="1281"/>
      <c r="I102" s="1281"/>
      <c r="J102" s="1281"/>
      <c r="K102" s="1281"/>
      <c r="L102" s="1281"/>
      <c r="M102" s="1281"/>
      <c r="N102" s="1281"/>
      <c r="O102" s="196"/>
      <c r="P102" s="274"/>
      <c r="Q102" s="274"/>
      <c r="R102" s="274"/>
      <c r="S102" s="274"/>
    </row>
    <row r="103" spans="1:19" s="273" customFormat="1" ht="5.0999999999999996" customHeight="1" x14ac:dyDescent="0.2">
      <c r="A103" s="183"/>
      <c r="B103" s="38"/>
      <c r="C103" s="38"/>
      <c r="D103" s="209"/>
      <c r="E103" s="209"/>
      <c r="F103" s="209"/>
      <c r="G103" s="209"/>
      <c r="H103" s="209"/>
      <c r="I103" s="209"/>
      <c r="J103" s="209"/>
      <c r="K103" s="209"/>
      <c r="L103" s="209"/>
      <c r="M103" s="209"/>
      <c r="N103" s="209"/>
      <c r="O103" s="196"/>
      <c r="P103" s="274"/>
      <c r="Q103" s="274"/>
      <c r="R103" s="274"/>
      <c r="S103" s="274"/>
    </row>
    <row r="104" spans="1:19" s="273" customFormat="1" ht="12.75" customHeight="1" x14ac:dyDescent="0.2">
      <c r="A104" s="183"/>
      <c r="B104" s="38"/>
      <c r="C104" s="38"/>
      <c r="D104" s="569"/>
      <c r="E104" s="1298" t="str">
        <f>IF(L30=EUConst_Relevant,HYPERLINK("#" &amp; Q104,EUConst_MsgDescription),"")</f>
        <v/>
      </c>
      <c r="F104" s="1298"/>
      <c r="G104" s="1298"/>
      <c r="H104" s="1298"/>
      <c r="I104" s="1298"/>
      <c r="J104" s="1298"/>
      <c r="K104" s="1298"/>
      <c r="L104" s="1298"/>
      <c r="M104" s="1298"/>
      <c r="N104" s="1298"/>
      <c r="O104" s="196"/>
      <c r="P104" s="24" t="s">
        <v>441</v>
      </c>
      <c r="Q104" s="414" t="str">
        <f>"#"&amp;ADDRESS(ROW($C$10),COLUMN($C$10))</f>
        <v>#$C$10</v>
      </c>
      <c r="R104" s="274"/>
      <c r="S104" s="274"/>
    </row>
    <row r="105" spans="1:19" s="273" customFormat="1" ht="5.0999999999999996" customHeight="1" x14ac:dyDescent="0.2">
      <c r="A105" s="183"/>
      <c r="B105" s="38"/>
      <c r="C105" s="38"/>
      <c r="D105" s="209"/>
      <c r="E105" s="209"/>
      <c r="F105" s="209"/>
      <c r="G105" s="209"/>
      <c r="H105" s="209"/>
      <c r="I105" s="209"/>
      <c r="J105" s="209"/>
      <c r="K105" s="209"/>
      <c r="L105" s="209"/>
      <c r="M105" s="209"/>
      <c r="N105" s="209"/>
      <c r="O105" s="196"/>
      <c r="P105" s="158"/>
      <c r="Q105" s="274"/>
      <c r="R105" s="274"/>
      <c r="S105" s="274"/>
    </row>
    <row r="106" spans="1:19" s="273" customFormat="1" ht="38.25" customHeight="1" x14ac:dyDescent="0.2">
      <c r="A106" s="183"/>
      <c r="B106" s="38"/>
      <c r="C106" s="38"/>
      <c r="D106" s="26"/>
      <c r="E106" s="1196"/>
      <c r="F106" s="1197"/>
      <c r="G106" s="1197"/>
      <c r="H106" s="1197"/>
      <c r="I106" s="1197"/>
      <c r="J106" s="1197"/>
      <c r="K106" s="1197"/>
      <c r="L106" s="1197"/>
      <c r="M106" s="1197"/>
      <c r="N106" s="1198"/>
      <c r="O106" s="196"/>
      <c r="P106" s="274"/>
      <c r="Q106" s="274"/>
      <c r="R106" s="274"/>
      <c r="S106" s="274"/>
    </row>
    <row r="107" spans="1:19" s="273" customFormat="1" ht="5.0999999999999996" customHeight="1" x14ac:dyDescent="0.2">
      <c r="A107" s="183"/>
      <c r="B107" s="38"/>
      <c r="C107" s="38"/>
      <c r="D107" s="569"/>
      <c r="E107" s="38"/>
      <c r="F107" s="38"/>
      <c r="G107" s="38"/>
      <c r="H107" s="38"/>
      <c r="I107" s="38"/>
      <c r="J107" s="38"/>
      <c r="K107" s="38"/>
      <c r="L107" s="38"/>
      <c r="M107" s="38"/>
      <c r="N107" s="38"/>
      <c r="O107" s="196"/>
      <c r="P107" s="274"/>
      <c r="Q107" s="274"/>
      <c r="R107" s="274"/>
      <c r="S107" s="274"/>
    </row>
    <row r="108" spans="1:19" s="273" customFormat="1" ht="12.75" customHeight="1" x14ac:dyDescent="0.2">
      <c r="A108" s="183"/>
      <c r="B108" s="38"/>
      <c r="C108" s="38"/>
      <c r="D108" s="569"/>
      <c r="E108" s="135"/>
      <c r="F108" s="1120" t="str">
        <f>Translations!$B$210</f>
        <v>Référence de fichiers externes, le cas échéant</v>
      </c>
      <c r="G108" s="1120"/>
      <c r="H108" s="1120"/>
      <c r="I108" s="1120"/>
      <c r="J108" s="1120"/>
      <c r="K108" s="1049"/>
      <c r="L108" s="1049"/>
      <c r="M108" s="1049"/>
      <c r="N108" s="1049"/>
      <c r="O108" s="196"/>
      <c r="P108" s="274"/>
      <c r="Q108" s="274"/>
      <c r="R108" s="274"/>
      <c r="S108" s="274"/>
    </row>
    <row r="109" spans="1:19" s="273" customFormat="1" ht="5.0999999999999996" customHeight="1" thickBot="1" x14ac:dyDescent="0.25">
      <c r="A109" s="183"/>
      <c r="B109" s="38"/>
      <c r="C109" s="38"/>
      <c r="D109" s="569"/>
      <c r="E109" s="38"/>
      <c r="F109" s="38"/>
      <c r="G109" s="38"/>
      <c r="H109" s="38"/>
      <c r="I109" s="38"/>
      <c r="J109" s="38"/>
      <c r="K109" s="38"/>
      <c r="L109" s="38"/>
      <c r="M109" s="38"/>
      <c r="N109" s="38"/>
      <c r="O109" s="196"/>
      <c r="P109" s="280"/>
      <c r="Q109" s="274"/>
      <c r="R109" s="274"/>
      <c r="S109" s="274"/>
    </row>
    <row r="110" spans="1:19" s="273" customFormat="1" ht="12.75" customHeight="1" x14ac:dyDescent="0.2">
      <c r="A110" s="183"/>
      <c r="B110" s="38"/>
      <c r="C110" s="38"/>
      <c r="D110" s="209" t="s">
        <v>115</v>
      </c>
      <c r="E110" s="1190" t="str">
        <f>Translations!$B$258</f>
        <v>La hiérarchie a-t-elle été respectée?</v>
      </c>
      <c r="F110" s="1190"/>
      <c r="G110" s="1190"/>
      <c r="H110" s="1301"/>
      <c r="I110" s="291"/>
      <c r="J110" s="287" t="str">
        <f>Translations!$B$259</f>
        <v xml:space="preserve"> Si tel n'est pas le cas, pourquoi?</v>
      </c>
      <c r="K110" s="1087"/>
      <c r="L110" s="1088"/>
      <c r="M110" s="1088"/>
      <c r="N110" s="1104"/>
      <c r="O110" s="196"/>
      <c r="P110" s="280"/>
      <c r="Q110" s="274"/>
      <c r="R110" s="274"/>
      <c r="S110" s="281" t="b">
        <f>AND(I110&lt;&gt;"",I110=FALSE)</f>
        <v>0</v>
      </c>
    </row>
    <row r="111" spans="1:19" s="273" customFormat="1" ht="5.0999999999999996" customHeight="1" x14ac:dyDescent="0.2">
      <c r="A111" s="183"/>
      <c r="B111" s="38"/>
      <c r="C111" s="38"/>
      <c r="D111" s="38"/>
      <c r="E111" s="575"/>
      <c r="F111" s="575"/>
      <c r="G111" s="575"/>
      <c r="H111" s="575"/>
      <c r="I111" s="575"/>
      <c r="J111" s="575"/>
      <c r="K111" s="575"/>
      <c r="L111" s="575"/>
      <c r="M111" s="575"/>
      <c r="N111" s="575"/>
      <c r="O111" s="196"/>
      <c r="P111" s="280"/>
      <c r="Q111" s="274"/>
      <c r="R111" s="274"/>
      <c r="S111" s="283"/>
    </row>
    <row r="112" spans="1:19" s="273" customFormat="1" ht="12.75" customHeight="1" x14ac:dyDescent="0.2">
      <c r="A112" s="183"/>
      <c r="B112" s="38"/>
      <c r="C112" s="38"/>
      <c r="D112" s="12"/>
      <c r="E112" s="12"/>
      <c r="F112" s="1076" t="str">
        <f>Translations!$B$264</f>
        <v>Autres précisions concernant l’écart pris rapport à la hiérarchie</v>
      </c>
      <c r="G112" s="1076"/>
      <c r="H112" s="1076"/>
      <c r="I112" s="1076"/>
      <c r="J112" s="1076"/>
      <c r="K112" s="1076"/>
      <c r="L112" s="1076"/>
      <c r="M112" s="1076"/>
      <c r="N112" s="1076"/>
      <c r="O112" s="196"/>
      <c r="P112" s="280"/>
      <c r="Q112" s="274"/>
      <c r="R112" s="274"/>
      <c r="S112" s="283"/>
    </row>
    <row r="113" spans="1:19" s="273" customFormat="1" ht="25.5" customHeight="1" thickBot="1" x14ac:dyDescent="0.25">
      <c r="A113" s="183"/>
      <c r="B113" s="38"/>
      <c r="C113" s="38"/>
      <c r="D113" s="12"/>
      <c r="E113" s="12"/>
      <c r="F113" s="1168"/>
      <c r="G113" s="1169"/>
      <c r="H113" s="1169"/>
      <c r="I113" s="1169"/>
      <c r="J113" s="1169"/>
      <c r="K113" s="1169"/>
      <c r="L113" s="1169"/>
      <c r="M113" s="1169"/>
      <c r="N113" s="1170"/>
      <c r="O113" s="196"/>
      <c r="P113" s="280"/>
      <c r="Q113" s="274"/>
      <c r="R113" s="274"/>
      <c r="S113" s="305" t="b">
        <f>S110</f>
        <v>0</v>
      </c>
    </row>
    <row r="114" spans="1:19" ht="5.0999999999999996" customHeight="1" x14ac:dyDescent="0.2">
      <c r="B114" s="199"/>
      <c r="C114" s="199"/>
      <c r="D114" s="199"/>
      <c r="E114" s="199"/>
      <c r="F114" s="199"/>
      <c r="G114" s="199"/>
      <c r="H114" s="199"/>
      <c r="I114" s="199"/>
      <c r="J114" s="199"/>
      <c r="K114" s="199"/>
      <c r="L114" s="199"/>
      <c r="M114" s="196"/>
      <c r="N114" s="196"/>
      <c r="O114" s="196"/>
      <c r="P114" s="197"/>
    </row>
    <row r="115" spans="1:19" x14ac:dyDescent="0.2">
      <c r="B115" s="199"/>
      <c r="C115" s="199"/>
      <c r="D115" s="199"/>
      <c r="E115" s="1291" t="str">
        <f>IF(L30=EUConst_Relevant,HYPERLINK(Q115,EUconst_MsgBackToSheetF),"")</f>
        <v/>
      </c>
      <c r="F115" s="1292"/>
      <c r="G115" s="1292"/>
      <c r="H115" s="1292"/>
      <c r="I115" s="1292"/>
      <c r="J115" s="1292"/>
      <c r="K115" s="1292"/>
      <c r="L115" s="1292"/>
      <c r="M115" s="1292"/>
      <c r="N115" s="1293"/>
      <c r="O115" s="196"/>
      <c r="P115" s="210" t="s">
        <v>677</v>
      </c>
      <c r="Q115" s="212" t="str">
        <f>Q32</f>
        <v/>
      </c>
    </row>
    <row r="116" spans="1:19" x14ac:dyDescent="0.2">
      <c r="B116" s="214"/>
      <c r="C116" s="214"/>
      <c r="D116" s="214"/>
      <c r="E116" s="214"/>
      <c r="F116" s="214"/>
      <c r="G116" s="214"/>
      <c r="H116" s="214"/>
      <c r="I116" s="214"/>
      <c r="J116" s="214"/>
      <c r="K116" s="214"/>
      <c r="L116" s="214"/>
      <c r="M116" s="214"/>
      <c r="N116" s="214"/>
      <c r="O116" s="196"/>
    </row>
    <row r="117" spans="1:19" ht="15.75" x14ac:dyDescent="0.25">
      <c r="B117" s="199"/>
      <c r="C117" s="206" t="s">
        <v>212</v>
      </c>
      <c r="D117" s="1295" t="str">
        <f>Translations!$B$425</f>
        <v>Chaux</v>
      </c>
      <c r="E117" s="1295"/>
      <c r="F117" s="1295"/>
      <c r="G117" s="1295"/>
      <c r="H117" s="1295"/>
      <c r="I117" s="1295"/>
      <c r="J117" s="1295"/>
      <c r="K117" s="1295"/>
      <c r="L117" s="1295"/>
      <c r="M117" s="1295"/>
      <c r="N117" s="1295"/>
      <c r="O117" s="196"/>
      <c r="P117" s="197"/>
    </row>
    <row r="118" spans="1:19" ht="5.0999999999999996" customHeight="1" x14ac:dyDescent="0.2">
      <c r="B118" s="199"/>
      <c r="C118" s="199"/>
      <c r="D118" s="199"/>
      <c r="E118" s="199"/>
      <c r="F118" s="199"/>
      <c r="G118" s="199"/>
      <c r="H118" s="199"/>
      <c r="I118" s="199"/>
      <c r="J118" s="199"/>
      <c r="K118" s="199"/>
      <c r="L118" s="199"/>
      <c r="M118" s="196"/>
      <c r="N118" s="196"/>
      <c r="O118" s="196"/>
      <c r="P118" s="197"/>
    </row>
    <row r="119" spans="1:19" ht="15" x14ac:dyDescent="0.25">
      <c r="B119" s="199"/>
      <c r="C119" s="207"/>
      <c r="D119" s="1296" t="str">
        <f>Translations!$B$505</f>
        <v>Module de calcul des niveaux d'activité historiques applicables aux sous-installations de production de chaux</v>
      </c>
      <c r="E119" s="1281"/>
      <c r="F119" s="1281"/>
      <c r="G119" s="1281"/>
      <c r="H119" s="1281"/>
      <c r="I119" s="1281"/>
      <c r="J119" s="1281"/>
      <c r="K119" s="1281"/>
      <c r="L119" s="1281"/>
      <c r="M119" s="1281"/>
      <c r="N119" s="1281"/>
      <c r="O119" s="196"/>
      <c r="P119" s="197"/>
    </row>
    <row r="120" spans="1:19" ht="5.0999999999999996" customHeight="1" thickBot="1" x14ac:dyDescent="0.25">
      <c r="B120" s="199"/>
      <c r="C120" s="199"/>
      <c r="D120" s="199"/>
      <c r="E120" s="199"/>
      <c r="F120" s="199"/>
      <c r="G120" s="199"/>
      <c r="H120" s="199"/>
      <c r="I120" s="199"/>
      <c r="J120" s="199"/>
      <c r="K120" s="199"/>
      <c r="L120" s="199"/>
      <c r="M120" s="196"/>
      <c r="N120" s="196"/>
      <c r="O120" s="196"/>
      <c r="P120" s="197"/>
    </row>
    <row r="121" spans="1:19" ht="15.75" thickBot="1" x14ac:dyDescent="0.3">
      <c r="B121" s="199"/>
      <c r="C121" s="199"/>
      <c r="D121" s="209" t="s">
        <v>112</v>
      </c>
      <c r="E121" s="1284" t="str">
        <f>Translations!$B$435</f>
        <v>Pertinence de ce module dans votre installation:</v>
      </c>
      <c r="F121" s="1284"/>
      <c r="G121" s="1284"/>
      <c r="H121" s="1284"/>
      <c r="I121" s="1284"/>
      <c r="J121" s="1284"/>
      <c r="K121" s="1285"/>
      <c r="L121" s="1286" t="str">
        <f>IF(CNTR_ExistSubInstEntries,IF(COUNTIF(CNTR_SubInstListNames,INDEX(EUconst_BMlistNames,MATCH(Q121,EUconst_BMlistMainNumberOfBM,0)))&gt;0,EUConst_Relevant,EUConst_NotRelevant),"")</f>
        <v/>
      </c>
      <c r="M121" s="1287"/>
      <c r="N121" s="1288"/>
      <c r="O121" s="196"/>
      <c r="P121" s="210" t="s">
        <v>676</v>
      </c>
      <c r="Q121" s="211">
        <v>12</v>
      </c>
      <c r="S121" s="350" t="b">
        <f>L121=EUConst_NotRelevant</f>
        <v>0</v>
      </c>
    </row>
    <row r="122" spans="1:19" x14ac:dyDescent="0.2">
      <c r="B122" s="199"/>
      <c r="C122" s="199"/>
      <c r="D122" s="208"/>
      <c r="E122" s="1289" t="str">
        <f>Translations!$B$436</f>
        <v>Ce message est généré automatiquement à partir des données que vous avez saisies à la section C. I. de la feuille «C_InstallationDescription».</v>
      </c>
      <c r="F122" s="1290"/>
      <c r="G122" s="1290"/>
      <c r="H122" s="1290"/>
      <c r="I122" s="1290"/>
      <c r="J122" s="1290"/>
      <c r="K122" s="1290"/>
      <c r="L122" s="1290"/>
      <c r="M122" s="1290"/>
      <c r="N122" s="1290"/>
      <c r="O122" s="196"/>
      <c r="P122" s="197"/>
    </row>
    <row r="123" spans="1:19" x14ac:dyDescent="0.2">
      <c r="B123" s="199"/>
      <c r="C123" s="199"/>
      <c r="D123" s="199"/>
      <c r="E123" s="1291" t="str">
        <f>IF(L121=EUConst_Relevant,HYPERLINK(Q123,EUconst_MsgBackToSheetF),"")</f>
        <v/>
      </c>
      <c r="F123" s="1292"/>
      <c r="G123" s="1292"/>
      <c r="H123" s="1292"/>
      <c r="I123" s="1292"/>
      <c r="J123" s="1292"/>
      <c r="K123" s="1292"/>
      <c r="L123" s="1292"/>
      <c r="M123" s="1292"/>
      <c r="N123" s="1293"/>
      <c r="O123" s="196"/>
      <c r="P123" s="210" t="s">
        <v>677</v>
      </c>
      <c r="Q123" s="212" t="str">
        <f>IF(ISNUMBER(MATCH(Q121,CNTR_SubInstListBMnumbers,0)),"#JUMP_F"&amp;MATCH(Q121,CNTR_SubInstListBMnumbers,0),"")</f>
        <v/>
      </c>
    </row>
    <row r="124" spans="1:19" ht="5.0999999999999996" customHeight="1" x14ac:dyDescent="0.2">
      <c r="B124" s="199"/>
      <c r="C124" s="199"/>
      <c r="D124" s="199"/>
      <c r="E124" s="199"/>
      <c r="F124" s="199"/>
      <c r="G124" s="199"/>
      <c r="H124" s="199"/>
      <c r="I124" s="199"/>
      <c r="J124" s="199"/>
      <c r="K124" s="199"/>
      <c r="L124" s="199"/>
      <c r="M124" s="196"/>
      <c r="N124" s="196"/>
      <c r="O124" s="196"/>
      <c r="P124" s="197"/>
    </row>
    <row r="125" spans="1:19" s="273" customFormat="1" ht="12.75" customHeight="1" x14ac:dyDescent="0.2">
      <c r="A125" s="183"/>
      <c r="B125" s="38"/>
      <c r="C125" s="38"/>
      <c r="D125" s="209" t="s">
        <v>113</v>
      </c>
      <c r="E125" s="1284" t="str">
        <f>Translations!$B$249</f>
        <v>Informations relatives à la méthode appliquée</v>
      </c>
      <c r="F125" s="1281"/>
      <c r="G125" s="1281"/>
      <c r="H125" s="1281"/>
      <c r="I125" s="1281"/>
      <c r="J125" s="1281"/>
      <c r="K125" s="1281"/>
      <c r="L125" s="1281"/>
      <c r="M125" s="1281"/>
      <c r="N125" s="1281"/>
      <c r="O125" s="196"/>
      <c r="P125" s="274"/>
      <c r="Q125" s="274"/>
      <c r="R125" s="274"/>
      <c r="S125" s="274"/>
    </row>
    <row r="126" spans="1:19" s="273" customFormat="1" ht="12.75" customHeight="1" x14ac:dyDescent="0.2">
      <c r="A126" s="183"/>
      <c r="B126" s="38"/>
      <c r="C126" s="38"/>
      <c r="D126" s="569"/>
      <c r="E126" s="1045" t="str">
        <f>Translations!$B$506</f>
        <v>Veuillez sélectionner ci-dessous la source de données utilisée pour les propriétés de la chaux (teneur en CaO et MgO) conformément à l’annexe VII, section 4.6, des RATG.</v>
      </c>
      <c r="F126" s="1046"/>
      <c r="G126" s="1046"/>
      <c r="H126" s="1046"/>
      <c r="I126" s="1046"/>
      <c r="J126" s="1046"/>
      <c r="K126" s="1046"/>
      <c r="L126" s="1046"/>
      <c r="M126" s="1046"/>
      <c r="N126" s="1046"/>
      <c r="O126" s="196"/>
      <c r="P126" s="274"/>
      <c r="Q126" s="274"/>
      <c r="R126" s="274"/>
      <c r="S126" s="274"/>
    </row>
    <row r="127" spans="1:19" s="273" customFormat="1" ht="25.5" customHeight="1" x14ac:dyDescent="0.2">
      <c r="A127" s="183"/>
      <c r="B127" s="38"/>
      <c r="C127" s="38"/>
      <c r="D127" s="569"/>
      <c r="E127"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27" s="1046"/>
      <c r="G127" s="1046"/>
      <c r="H127" s="1046"/>
      <c r="I127" s="1046"/>
      <c r="J127" s="1046"/>
      <c r="K127" s="1046"/>
      <c r="L127" s="1046"/>
      <c r="M127" s="1046"/>
      <c r="N127" s="1046"/>
      <c r="O127" s="196"/>
      <c r="P127" s="274"/>
      <c r="Q127" s="274"/>
      <c r="R127" s="274"/>
      <c r="S127" s="274"/>
    </row>
    <row r="128" spans="1:19" s="295" customFormat="1" ht="25.5" customHeight="1" x14ac:dyDescent="0.2">
      <c r="A128" s="294"/>
      <c r="B128" s="136"/>
      <c r="C128" s="38"/>
      <c r="D128" s="137"/>
      <c r="E128" s="138"/>
      <c r="F128" s="138"/>
      <c r="G128" s="138"/>
      <c r="H128" s="138"/>
      <c r="I128" s="1112" t="str">
        <f>Translations!$B$254</f>
        <v>Source de données</v>
      </c>
      <c r="J128" s="1112"/>
      <c r="K128" s="1112" t="str">
        <f>Translations!$B$255</f>
        <v>Autre source de données (le cas échéant)</v>
      </c>
      <c r="L128" s="1112"/>
      <c r="M128" s="1112" t="str">
        <f>Translations!$B$255</f>
        <v>Autre source de données (le cas échéant)</v>
      </c>
      <c r="N128" s="1112"/>
      <c r="O128" s="196"/>
      <c r="P128" s="293"/>
      <c r="Q128" s="293"/>
      <c r="R128" s="293"/>
      <c r="S128" s="293"/>
    </row>
    <row r="129" spans="1:19" s="273" customFormat="1" ht="12.75" customHeight="1" x14ac:dyDescent="0.2">
      <c r="A129" s="183"/>
      <c r="B129" s="38"/>
      <c r="C129" s="38"/>
      <c r="D129" s="27"/>
      <c r="E129" s="135" t="s">
        <v>346</v>
      </c>
      <c r="F129" s="1074" t="str">
        <f>Translations!$B$507</f>
        <v>Données relatives à la composition</v>
      </c>
      <c r="G129" s="1074"/>
      <c r="H129" s="1075"/>
      <c r="I129" s="1087"/>
      <c r="J129" s="1088"/>
      <c r="K129" s="1089"/>
      <c r="L129" s="1090"/>
      <c r="M129" s="1089"/>
      <c r="N129" s="1091"/>
      <c r="O129" s="196"/>
      <c r="P129" s="274"/>
      <c r="Q129" s="274"/>
      <c r="R129" s="274"/>
      <c r="S129" s="274"/>
    </row>
    <row r="130" spans="1:19" ht="5.0999999999999996" customHeight="1" x14ac:dyDescent="0.2">
      <c r="B130" s="199"/>
      <c r="C130" s="199"/>
      <c r="D130" s="199"/>
      <c r="E130" s="199"/>
      <c r="F130" s="199"/>
      <c r="G130" s="199"/>
      <c r="H130" s="199"/>
      <c r="I130" s="199"/>
      <c r="J130" s="199"/>
      <c r="K130" s="199"/>
      <c r="L130" s="199"/>
      <c r="M130" s="196"/>
      <c r="N130" s="196"/>
      <c r="O130" s="196"/>
      <c r="P130" s="197"/>
    </row>
    <row r="131" spans="1:19" s="273" customFormat="1" ht="12.75" customHeight="1" x14ac:dyDescent="0.2">
      <c r="A131" s="183"/>
      <c r="B131" s="38"/>
      <c r="C131" s="38"/>
      <c r="D131" s="209" t="s">
        <v>114</v>
      </c>
      <c r="E131" s="1284" t="str">
        <f>Translations!$B$504</f>
        <v>Description complémentaire</v>
      </c>
      <c r="F131" s="1281"/>
      <c r="G131" s="1281"/>
      <c r="H131" s="1281"/>
      <c r="I131" s="1281"/>
      <c r="J131" s="1281"/>
      <c r="K131" s="1281"/>
      <c r="L131" s="1281"/>
      <c r="M131" s="1281"/>
      <c r="N131" s="1281"/>
      <c r="O131" s="196"/>
      <c r="P131" s="274"/>
      <c r="Q131" s="274"/>
      <c r="R131" s="274"/>
      <c r="S131" s="274"/>
    </row>
    <row r="132" spans="1:19" s="273" customFormat="1" ht="5.0999999999999996" customHeight="1" x14ac:dyDescent="0.2">
      <c r="A132" s="183"/>
      <c r="B132" s="38"/>
      <c r="C132" s="38"/>
      <c r="D132" s="209"/>
      <c r="E132" s="209"/>
      <c r="F132" s="209"/>
      <c r="G132" s="209"/>
      <c r="H132" s="209"/>
      <c r="I132" s="209"/>
      <c r="J132" s="209"/>
      <c r="K132" s="209"/>
      <c r="L132" s="209"/>
      <c r="M132" s="209"/>
      <c r="N132" s="209"/>
      <c r="O132" s="196"/>
      <c r="P132" s="274"/>
      <c r="Q132" s="274"/>
      <c r="R132" s="274"/>
      <c r="S132" s="274"/>
    </row>
    <row r="133" spans="1:19" s="273" customFormat="1" ht="12.75" customHeight="1" x14ac:dyDescent="0.2">
      <c r="A133" s="183"/>
      <c r="B133" s="38"/>
      <c r="C133" s="38"/>
      <c r="D133" s="569"/>
      <c r="E133" s="1298" t="str">
        <f>IF(L121=EUConst_Relevant,HYPERLINK("#" &amp; Q133,EUConst_MsgDescription),"")</f>
        <v/>
      </c>
      <c r="F133" s="1298"/>
      <c r="G133" s="1298"/>
      <c r="H133" s="1298"/>
      <c r="I133" s="1298"/>
      <c r="J133" s="1298"/>
      <c r="K133" s="1298"/>
      <c r="L133" s="1298"/>
      <c r="M133" s="1298"/>
      <c r="N133" s="1298"/>
      <c r="O133" s="196"/>
      <c r="P133" s="24" t="s">
        <v>441</v>
      </c>
      <c r="Q133" s="414" t="str">
        <f>"#"&amp;ADDRESS(ROW($C$10),COLUMN($C$10))</f>
        <v>#$C$10</v>
      </c>
      <c r="R133" s="274"/>
      <c r="S133" s="274"/>
    </row>
    <row r="134" spans="1:19" s="273" customFormat="1" ht="5.0999999999999996" customHeight="1" x14ac:dyDescent="0.2">
      <c r="A134" s="183"/>
      <c r="B134" s="38"/>
      <c r="C134" s="38"/>
      <c r="D134" s="209"/>
      <c r="E134" s="209"/>
      <c r="F134" s="209"/>
      <c r="G134" s="209"/>
      <c r="H134" s="209"/>
      <c r="I134" s="209"/>
      <c r="J134" s="209"/>
      <c r="K134" s="209"/>
      <c r="L134" s="209"/>
      <c r="M134" s="209"/>
      <c r="N134" s="209"/>
      <c r="O134" s="196"/>
      <c r="P134" s="158"/>
      <c r="Q134" s="274"/>
      <c r="R134" s="274"/>
      <c r="S134" s="274"/>
    </row>
    <row r="135" spans="1:19" s="273" customFormat="1" ht="38.25" customHeight="1" x14ac:dyDescent="0.2">
      <c r="A135" s="183"/>
      <c r="B135" s="38"/>
      <c r="C135" s="38"/>
      <c r="D135" s="26"/>
      <c r="E135" s="1196"/>
      <c r="F135" s="1197"/>
      <c r="G135" s="1197"/>
      <c r="H135" s="1197"/>
      <c r="I135" s="1197"/>
      <c r="J135" s="1197"/>
      <c r="K135" s="1197"/>
      <c r="L135" s="1197"/>
      <c r="M135" s="1197"/>
      <c r="N135" s="1198"/>
      <c r="O135" s="196"/>
      <c r="P135" s="274"/>
      <c r="Q135" s="274"/>
      <c r="R135" s="274"/>
      <c r="S135" s="274"/>
    </row>
    <row r="136" spans="1:19" s="273" customFormat="1" ht="5.0999999999999996" customHeight="1" x14ac:dyDescent="0.2">
      <c r="A136" s="183"/>
      <c r="B136" s="38"/>
      <c r="C136" s="38"/>
      <c r="D136" s="569"/>
      <c r="E136" s="38"/>
      <c r="F136" s="38"/>
      <c r="G136" s="38"/>
      <c r="H136" s="38"/>
      <c r="I136" s="38"/>
      <c r="J136" s="38"/>
      <c r="K136" s="38"/>
      <c r="L136" s="38"/>
      <c r="M136" s="38"/>
      <c r="N136" s="38"/>
      <c r="O136" s="196"/>
      <c r="P136" s="274"/>
      <c r="Q136" s="274"/>
      <c r="R136" s="274"/>
      <c r="S136" s="274"/>
    </row>
    <row r="137" spans="1:19" s="273" customFormat="1" ht="12.75" customHeight="1" x14ac:dyDescent="0.2">
      <c r="A137" s="183"/>
      <c r="B137" s="38"/>
      <c r="C137" s="38"/>
      <c r="D137" s="569"/>
      <c r="E137" s="135"/>
      <c r="F137" s="1120" t="str">
        <f>Translations!$B$210</f>
        <v>Référence de fichiers externes, le cas échéant</v>
      </c>
      <c r="G137" s="1120"/>
      <c r="H137" s="1120"/>
      <c r="I137" s="1120"/>
      <c r="J137" s="1120"/>
      <c r="K137" s="1049"/>
      <c r="L137" s="1049"/>
      <c r="M137" s="1049"/>
      <c r="N137" s="1049"/>
      <c r="O137" s="196"/>
      <c r="P137" s="274"/>
      <c r="Q137" s="274"/>
      <c r="R137" s="274"/>
      <c r="S137" s="274"/>
    </row>
    <row r="138" spans="1:19" s="273" customFormat="1" ht="5.0999999999999996" customHeight="1" thickBot="1" x14ac:dyDescent="0.25">
      <c r="A138" s="183"/>
      <c r="B138" s="38"/>
      <c r="C138" s="38"/>
      <c r="D138" s="569"/>
      <c r="E138" s="38"/>
      <c r="F138" s="38"/>
      <c r="G138" s="38"/>
      <c r="H138" s="38"/>
      <c r="I138" s="38"/>
      <c r="J138" s="38"/>
      <c r="K138" s="38"/>
      <c r="L138" s="38"/>
      <c r="M138" s="38"/>
      <c r="N138" s="38"/>
      <c r="O138" s="196"/>
      <c r="P138" s="280"/>
      <c r="Q138" s="274"/>
      <c r="R138" s="274"/>
      <c r="S138" s="274"/>
    </row>
    <row r="139" spans="1:19" s="273" customFormat="1" ht="12.75" customHeight="1" x14ac:dyDescent="0.2">
      <c r="A139" s="183"/>
      <c r="B139" s="38"/>
      <c r="C139" s="38"/>
      <c r="D139" s="209" t="s">
        <v>115</v>
      </c>
      <c r="E139" s="1190" t="str">
        <f>Translations!$B$258</f>
        <v>La hiérarchie a-t-elle été respectée?</v>
      </c>
      <c r="F139" s="1190"/>
      <c r="G139" s="1190"/>
      <c r="H139" s="1301"/>
      <c r="I139" s="291"/>
      <c r="J139" s="287" t="str">
        <f>Translations!$B$259</f>
        <v xml:space="preserve"> Si tel n'est pas le cas, pourquoi?</v>
      </c>
      <c r="K139" s="1087"/>
      <c r="L139" s="1088"/>
      <c r="M139" s="1088"/>
      <c r="N139" s="1104"/>
      <c r="O139" s="196"/>
      <c r="P139" s="280"/>
      <c r="Q139" s="274"/>
      <c r="R139" s="274"/>
      <c r="S139" s="281" t="b">
        <f>AND(I139&lt;&gt;"",I139=FALSE)</f>
        <v>0</v>
      </c>
    </row>
    <row r="140" spans="1:19" s="273" customFormat="1" ht="5.0999999999999996" customHeight="1" x14ac:dyDescent="0.2">
      <c r="A140" s="183"/>
      <c r="B140" s="38"/>
      <c r="C140" s="38"/>
      <c r="D140" s="38"/>
      <c r="E140" s="575"/>
      <c r="F140" s="575"/>
      <c r="G140" s="575"/>
      <c r="H140" s="575"/>
      <c r="I140" s="575"/>
      <c r="J140" s="575"/>
      <c r="K140" s="575"/>
      <c r="L140" s="575"/>
      <c r="M140" s="575"/>
      <c r="N140" s="575"/>
      <c r="O140" s="196"/>
      <c r="P140" s="280"/>
      <c r="Q140" s="274"/>
      <c r="R140" s="274"/>
      <c r="S140" s="283"/>
    </row>
    <row r="141" spans="1:19" s="273" customFormat="1" ht="12.75" customHeight="1" x14ac:dyDescent="0.2">
      <c r="A141" s="183"/>
      <c r="B141" s="38"/>
      <c r="C141" s="38"/>
      <c r="D141" s="12"/>
      <c r="E141" s="12"/>
      <c r="F141" s="1076" t="str">
        <f>Translations!$B$264</f>
        <v>Autres précisions concernant l’écart pris rapport à la hiérarchie</v>
      </c>
      <c r="G141" s="1076"/>
      <c r="H141" s="1076"/>
      <c r="I141" s="1076"/>
      <c r="J141" s="1076"/>
      <c r="K141" s="1076"/>
      <c r="L141" s="1076"/>
      <c r="M141" s="1076"/>
      <c r="N141" s="1076"/>
      <c r="O141" s="196"/>
      <c r="P141" s="280"/>
      <c r="Q141" s="274"/>
      <c r="R141" s="274"/>
      <c r="S141" s="283"/>
    </row>
    <row r="142" spans="1:19" s="273" customFormat="1" ht="25.5" customHeight="1" thickBot="1" x14ac:dyDescent="0.25">
      <c r="A142" s="183"/>
      <c r="B142" s="38"/>
      <c r="C142" s="38"/>
      <c r="D142" s="12"/>
      <c r="E142" s="12"/>
      <c r="F142" s="1168"/>
      <c r="G142" s="1169"/>
      <c r="H142" s="1169"/>
      <c r="I142" s="1169"/>
      <c r="J142" s="1169"/>
      <c r="K142" s="1169"/>
      <c r="L142" s="1169"/>
      <c r="M142" s="1169"/>
      <c r="N142" s="1170"/>
      <c r="O142" s="196"/>
      <c r="P142" s="280"/>
      <c r="Q142" s="274"/>
      <c r="R142" s="274"/>
      <c r="S142" s="305" t="b">
        <f>S139</f>
        <v>0</v>
      </c>
    </row>
    <row r="143" spans="1:19" s="273" customFormat="1" ht="5.0999999999999996" customHeight="1" x14ac:dyDescent="0.2">
      <c r="A143" s="183"/>
      <c r="B143" s="38"/>
      <c r="C143" s="38"/>
      <c r="D143" s="569"/>
      <c r="E143" s="38"/>
      <c r="F143" s="38"/>
      <c r="G143" s="38"/>
      <c r="H143" s="38"/>
      <c r="I143" s="38"/>
      <c r="J143" s="38"/>
      <c r="K143" s="38"/>
      <c r="L143" s="38"/>
      <c r="M143" s="38"/>
      <c r="N143" s="38"/>
      <c r="O143" s="196"/>
      <c r="P143" s="274"/>
      <c r="Q143" s="274"/>
      <c r="R143" s="274"/>
      <c r="S143" s="274"/>
    </row>
    <row r="144" spans="1:19" x14ac:dyDescent="0.2">
      <c r="B144" s="199"/>
      <c r="C144" s="199"/>
      <c r="D144" s="199"/>
      <c r="E144" s="1291" t="str">
        <f>IF(L121=EUConst_Relevant,HYPERLINK(Q144,EUconst_MsgBackToSheetF),"")</f>
        <v/>
      </c>
      <c r="F144" s="1292"/>
      <c r="G144" s="1292"/>
      <c r="H144" s="1292"/>
      <c r="I144" s="1292"/>
      <c r="J144" s="1292"/>
      <c r="K144" s="1292"/>
      <c r="L144" s="1292"/>
      <c r="M144" s="1292"/>
      <c r="N144" s="1293"/>
      <c r="O144" s="196"/>
      <c r="P144" s="210" t="s">
        <v>677</v>
      </c>
      <c r="Q144" s="212" t="str">
        <f>Q123</f>
        <v/>
      </c>
    </row>
    <row r="145" spans="1:19" x14ac:dyDescent="0.2">
      <c r="B145" s="214"/>
      <c r="C145" s="214"/>
      <c r="D145" s="214"/>
      <c r="E145" s="214"/>
      <c r="F145" s="214"/>
      <c r="G145" s="214"/>
      <c r="H145" s="214"/>
      <c r="I145" s="214"/>
      <c r="J145" s="214"/>
      <c r="K145" s="214"/>
      <c r="L145" s="214"/>
      <c r="M145" s="214"/>
      <c r="N145" s="214"/>
      <c r="O145" s="196"/>
    </row>
    <row r="146" spans="1:19" ht="15.75" x14ac:dyDescent="0.25">
      <c r="B146" s="199"/>
      <c r="C146" s="206" t="s">
        <v>519</v>
      </c>
      <c r="D146" s="1295" t="str">
        <f>Translations!$B$426</f>
        <v>Dolomie</v>
      </c>
      <c r="E146" s="1295"/>
      <c r="F146" s="1295"/>
      <c r="G146" s="1295"/>
      <c r="H146" s="1295"/>
      <c r="I146" s="1295"/>
      <c r="J146" s="1295"/>
      <c r="K146" s="1295"/>
      <c r="L146" s="1295"/>
      <c r="M146" s="1295"/>
      <c r="N146" s="1295"/>
      <c r="O146" s="196"/>
      <c r="P146" s="197"/>
    </row>
    <row r="147" spans="1:19" ht="5.0999999999999996" customHeight="1" x14ac:dyDescent="0.2">
      <c r="B147" s="199"/>
      <c r="C147" s="199"/>
      <c r="D147" s="199"/>
      <c r="E147" s="199"/>
      <c r="F147" s="199"/>
      <c r="G147" s="199"/>
      <c r="H147" s="199"/>
      <c r="I147" s="199"/>
      <c r="J147" s="199"/>
      <c r="K147" s="199"/>
      <c r="L147" s="199"/>
      <c r="M147" s="196"/>
      <c r="N147" s="196"/>
      <c r="O147" s="196"/>
      <c r="P147" s="197"/>
    </row>
    <row r="148" spans="1:19" ht="15" x14ac:dyDescent="0.25">
      <c r="B148" s="199"/>
      <c r="C148" s="207"/>
      <c r="D148" s="1296" t="str">
        <f>Translations!$B$508</f>
        <v>Module de calcul des niveaux d'activité historiques applicables aux sous-installations de production de dolomie</v>
      </c>
      <c r="E148" s="1281"/>
      <c r="F148" s="1281"/>
      <c r="G148" s="1281"/>
      <c r="H148" s="1281"/>
      <c r="I148" s="1281"/>
      <c r="J148" s="1281"/>
      <c r="K148" s="1281"/>
      <c r="L148" s="1281"/>
      <c r="M148" s="1281"/>
      <c r="N148" s="1281"/>
      <c r="O148" s="196"/>
      <c r="P148" s="197"/>
    </row>
    <row r="149" spans="1:19" ht="5.0999999999999996" customHeight="1" thickBot="1" x14ac:dyDescent="0.25">
      <c r="B149" s="199"/>
      <c r="C149" s="199"/>
      <c r="D149" s="199"/>
      <c r="E149" s="199"/>
      <c r="F149" s="199"/>
      <c r="G149" s="199"/>
      <c r="H149" s="199"/>
      <c r="I149" s="199"/>
      <c r="J149" s="199"/>
      <c r="K149" s="199"/>
      <c r="L149" s="199"/>
      <c r="M149" s="196"/>
      <c r="N149" s="196"/>
      <c r="O149" s="196"/>
      <c r="P149" s="197"/>
    </row>
    <row r="150" spans="1:19" ht="15.75" thickBot="1" x14ac:dyDescent="0.3">
      <c r="B150" s="199"/>
      <c r="C150" s="199"/>
      <c r="D150" s="209" t="s">
        <v>112</v>
      </c>
      <c r="E150" s="1284" t="str">
        <f>Translations!$B$435</f>
        <v>Pertinence de ce module dans votre installation:</v>
      </c>
      <c r="F150" s="1284"/>
      <c r="G150" s="1284"/>
      <c r="H150" s="1284"/>
      <c r="I150" s="1284"/>
      <c r="J150" s="1284"/>
      <c r="K150" s="1285"/>
      <c r="L150" s="1286" t="str">
        <f>IF(CNTR_ExistSubInstEntries,IF(COUNTIF(CNTR_SubInstListNames,INDEX(EUconst_BMlistNames,MATCH(Q150,EUconst_BMlistMainNumberOfBM,0)))&gt;0,EUConst_Relevant,EUConst_NotRelevant),"")</f>
        <v/>
      </c>
      <c r="M150" s="1287"/>
      <c r="N150" s="1288"/>
      <c r="O150" s="196"/>
      <c r="P150" s="210" t="s">
        <v>676</v>
      </c>
      <c r="Q150" s="211">
        <v>13</v>
      </c>
      <c r="S150" s="350" t="b">
        <f>L150=EUConst_NotRelevant</f>
        <v>0</v>
      </c>
    </row>
    <row r="151" spans="1:19" x14ac:dyDescent="0.2">
      <c r="B151" s="199"/>
      <c r="C151" s="199"/>
      <c r="D151" s="208"/>
      <c r="E151" s="1289" t="str">
        <f>Translations!$B$436</f>
        <v>Ce message est généré automatiquement à partir des données que vous avez saisies à la section C. I. de la feuille «C_InstallationDescription».</v>
      </c>
      <c r="F151" s="1290"/>
      <c r="G151" s="1290"/>
      <c r="H151" s="1290"/>
      <c r="I151" s="1290"/>
      <c r="J151" s="1290"/>
      <c r="K151" s="1290"/>
      <c r="L151" s="1290"/>
      <c r="M151" s="1290"/>
      <c r="N151" s="1290"/>
      <c r="O151" s="196"/>
      <c r="P151" s="197"/>
    </row>
    <row r="152" spans="1:19" x14ac:dyDescent="0.2">
      <c r="B152" s="199"/>
      <c r="C152" s="199"/>
      <c r="D152" s="199"/>
      <c r="E152" s="1291" t="str">
        <f>IF(L150=EUConst_Relevant,HYPERLINK(Q152,EUconst_MsgBackToSheetF),"")</f>
        <v/>
      </c>
      <c r="F152" s="1292"/>
      <c r="G152" s="1292"/>
      <c r="H152" s="1292"/>
      <c r="I152" s="1292"/>
      <c r="J152" s="1292"/>
      <c r="K152" s="1292"/>
      <c r="L152" s="1292"/>
      <c r="M152" s="1292"/>
      <c r="N152" s="1293"/>
      <c r="O152" s="196"/>
      <c r="P152" s="210" t="s">
        <v>677</v>
      </c>
      <c r="Q152" s="212" t="str">
        <f>IF(ISNUMBER(MATCH(Q150,CNTR_SubInstListBMnumbers,0)),"#JUMP_F"&amp;MATCH(Q150,CNTR_SubInstListBMnumbers,0),"")</f>
        <v/>
      </c>
    </row>
    <row r="153" spans="1:19" ht="5.0999999999999996" customHeight="1" x14ac:dyDescent="0.2">
      <c r="B153" s="199"/>
      <c r="C153" s="199"/>
      <c r="D153" s="199"/>
      <c r="E153" s="199"/>
      <c r="F153" s="199"/>
      <c r="G153" s="199"/>
      <c r="H153" s="199"/>
      <c r="I153" s="199"/>
      <c r="J153" s="199"/>
      <c r="K153" s="199"/>
      <c r="L153" s="199"/>
      <c r="M153" s="196"/>
      <c r="N153" s="196"/>
      <c r="O153" s="196"/>
      <c r="P153" s="197"/>
    </row>
    <row r="154" spans="1:19" s="273" customFormat="1" ht="12.75" customHeight="1" x14ac:dyDescent="0.2">
      <c r="A154" s="183"/>
      <c r="B154" s="38"/>
      <c r="C154" s="38"/>
      <c r="D154" s="209" t="s">
        <v>113</v>
      </c>
      <c r="E154" s="1284" t="str">
        <f>Translations!$B$249</f>
        <v>Informations relatives à la méthode appliquée</v>
      </c>
      <c r="F154" s="1281"/>
      <c r="G154" s="1281"/>
      <c r="H154" s="1281"/>
      <c r="I154" s="1281"/>
      <c r="J154" s="1281"/>
      <c r="K154" s="1281"/>
      <c r="L154" s="1281"/>
      <c r="M154" s="1281"/>
      <c r="N154" s="1281"/>
      <c r="O154" s="196"/>
      <c r="P154" s="274"/>
      <c r="Q154" s="274"/>
      <c r="R154" s="274"/>
      <c r="S154" s="274"/>
    </row>
    <row r="155" spans="1:19" s="273" customFormat="1" ht="12.75" customHeight="1" x14ac:dyDescent="0.2">
      <c r="A155" s="183"/>
      <c r="B155" s="38"/>
      <c r="C155" s="38"/>
      <c r="D155" s="569"/>
      <c r="E155" s="1045" t="str">
        <f>Translations!$B$506</f>
        <v>Veuillez sélectionner ci-dessous la source de données utilisée pour les propriétés de la chaux (teneur en CaO et MgO) conformément à l’annexe VII, section 4.6, des RATG.</v>
      </c>
      <c r="F155" s="1046"/>
      <c r="G155" s="1046"/>
      <c r="H155" s="1046"/>
      <c r="I155" s="1046"/>
      <c r="J155" s="1046"/>
      <c r="K155" s="1046"/>
      <c r="L155" s="1046"/>
      <c r="M155" s="1046"/>
      <c r="N155" s="1046"/>
      <c r="O155" s="196"/>
      <c r="P155" s="274"/>
      <c r="Q155" s="274"/>
      <c r="R155" s="274"/>
      <c r="S155" s="274"/>
    </row>
    <row r="156" spans="1:19" s="273" customFormat="1" ht="25.5" customHeight="1" x14ac:dyDescent="0.2">
      <c r="A156" s="183"/>
      <c r="B156" s="38"/>
      <c r="C156" s="38"/>
      <c r="D156" s="569"/>
      <c r="E156"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56" s="1046"/>
      <c r="G156" s="1046"/>
      <c r="H156" s="1046"/>
      <c r="I156" s="1046"/>
      <c r="J156" s="1046"/>
      <c r="K156" s="1046"/>
      <c r="L156" s="1046"/>
      <c r="M156" s="1046"/>
      <c r="N156" s="1046"/>
      <c r="O156" s="196"/>
      <c r="P156" s="274"/>
      <c r="Q156" s="274"/>
      <c r="R156" s="274"/>
      <c r="S156" s="274"/>
    </row>
    <row r="157" spans="1:19" s="295" customFormat="1" ht="25.5" customHeight="1" x14ac:dyDescent="0.2">
      <c r="A157" s="294"/>
      <c r="B157" s="136"/>
      <c r="C157" s="38"/>
      <c r="D157" s="137"/>
      <c r="E157" s="138"/>
      <c r="F157" s="138"/>
      <c r="G157" s="138"/>
      <c r="H157" s="138"/>
      <c r="I157" s="1112" t="str">
        <f>Translations!$B$254</f>
        <v>Source de données</v>
      </c>
      <c r="J157" s="1112"/>
      <c r="K157" s="1112" t="str">
        <f>Translations!$B$255</f>
        <v>Autre source de données (le cas échéant)</v>
      </c>
      <c r="L157" s="1112"/>
      <c r="M157" s="1112" t="str">
        <f>Translations!$B$255</f>
        <v>Autre source de données (le cas échéant)</v>
      </c>
      <c r="N157" s="1112"/>
      <c r="O157" s="196"/>
      <c r="P157" s="293"/>
      <c r="Q157" s="293"/>
      <c r="R157" s="293"/>
      <c r="S157" s="293"/>
    </row>
    <row r="158" spans="1:19" s="273" customFormat="1" ht="12.75" customHeight="1" x14ac:dyDescent="0.2">
      <c r="A158" s="183"/>
      <c r="B158" s="38"/>
      <c r="C158" s="38"/>
      <c r="D158" s="27"/>
      <c r="E158" s="135"/>
      <c r="F158" s="1074" t="str">
        <f>Translations!$B$507</f>
        <v>Données relatives à la composition</v>
      </c>
      <c r="G158" s="1074"/>
      <c r="H158" s="1075"/>
      <c r="I158" s="1087"/>
      <c r="J158" s="1088"/>
      <c r="K158" s="1089"/>
      <c r="L158" s="1090"/>
      <c r="M158" s="1089"/>
      <c r="N158" s="1091"/>
      <c r="O158" s="196"/>
      <c r="P158" s="274"/>
      <c r="Q158" s="274"/>
      <c r="R158" s="274"/>
      <c r="S158" s="274"/>
    </row>
    <row r="159" spans="1:19" ht="5.0999999999999996" customHeight="1" x14ac:dyDescent="0.2">
      <c r="B159" s="199"/>
      <c r="C159" s="199"/>
      <c r="D159" s="199"/>
      <c r="E159" s="199"/>
      <c r="F159" s="199"/>
      <c r="G159" s="199"/>
      <c r="H159" s="199"/>
      <c r="I159" s="199"/>
      <c r="J159" s="199"/>
      <c r="K159" s="199"/>
      <c r="L159" s="199"/>
      <c r="M159" s="196"/>
      <c r="N159" s="196"/>
      <c r="O159" s="196"/>
      <c r="P159" s="197"/>
    </row>
    <row r="160" spans="1:19" s="273" customFormat="1" ht="12.75" customHeight="1" x14ac:dyDescent="0.2">
      <c r="A160" s="183"/>
      <c r="B160" s="38"/>
      <c r="C160" s="38"/>
      <c r="D160" s="209" t="s">
        <v>114</v>
      </c>
      <c r="E160" s="1284" t="str">
        <f>Translations!$B$504</f>
        <v>Description complémentaire</v>
      </c>
      <c r="F160" s="1281"/>
      <c r="G160" s="1281"/>
      <c r="H160" s="1281"/>
      <c r="I160" s="1281"/>
      <c r="J160" s="1281"/>
      <c r="K160" s="1281"/>
      <c r="L160" s="1281"/>
      <c r="M160" s="1281"/>
      <c r="N160" s="1281"/>
      <c r="O160" s="196"/>
      <c r="P160" s="274"/>
      <c r="Q160" s="274"/>
      <c r="R160" s="274"/>
      <c r="S160" s="274"/>
    </row>
    <row r="161" spans="1:19" s="273" customFormat="1" ht="5.0999999999999996" customHeight="1" x14ac:dyDescent="0.2">
      <c r="A161" s="183"/>
      <c r="B161" s="38"/>
      <c r="C161" s="38"/>
      <c r="D161" s="209"/>
      <c r="E161" s="209"/>
      <c r="F161" s="209"/>
      <c r="G161" s="209"/>
      <c r="H161" s="209"/>
      <c r="I161" s="209"/>
      <c r="J161" s="209"/>
      <c r="K161" s="209"/>
      <c r="L161" s="209"/>
      <c r="M161" s="209"/>
      <c r="N161" s="209"/>
      <c r="O161" s="196"/>
      <c r="P161" s="274"/>
      <c r="Q161" s="274"/>
      <c r="R161" s="274"/>
      <c r="S161" s="274"/>
    </row>
    <row r="162" spans="1:19" s="273" customFormat="1" ht="12.75" customHeight="1" x14ac:dyDescent="0.2">
      <c r="A162" s="183"/>
      <c r="B162" s="38"/>
      <c r="C162" s="38"/>
      <c r="D162" s="569"/>
      <c r="E162" s="1298" t="str">
        <f>IF(L150=EUConst_Relevant,HYPERLINK("#" &amp; Q162,EUConst_MsgDescription),"")</f>
        <v/>
      </c>
      <c r="F162" s="1298"/>
      <c r="G162" s="1298"/>
      <c r="H162" s="1298"/>
      <c r="I162" s="1298"/>
      <c r="J162" s="1298"/>
      <c r="K162" s="1298"/>
      <c r="L162" s="1298"/>
      <c r="M162" s="1298"/>
      <c r="N162" s="1298"/>
      <c r="O162" s="196"/>
      <c r="P162" s="24" t="s">
        <v>441</v>
      </c>
      <c r="Q162" s="414" t="str">
        <f>"#"&amp;ADDRESS(ROW($C$10),COLUMN($C$10))</f>
        <v>#$C$10</v>
      </c>
      <c r="R162" s="274"/>
      <c r="S162" s="274"/>
    </row>
    <row r="163" spans="1:19" s="273" customFormat="1" ht="5.0999999999999996" customHeight="1" x14ac:dyDescent="0.2">
      <c r="A163" s="183"/>
      <c r="B163" s="38"/>
      <c r="C163" s="38"/>
      <c r="D163" s="209"/>
      <c r="E163" s="209"/>
      <c r="F163" s="209"/>
      <c r="G163" s="209"/>
      <c r="H163" s="209"/>
      <c r="I163" s="209"/>
      <c r="J163" s="209"/>
      <c r="K163" s="209"/>
      <c r="L163" s="209"/>
      <c r="M163" s="209"/>
      <c r="N163" s="209"/>
      <c r="O163" s="196"/>
      <c r="P163" s="158"/>
      <c r="Q163" s="274"/>
      <c r="R163" s="274"/>
      <c r="S163" s="274"/>
    </row>
    <row r="164" spans="1:19" s="273" customFormat="1" ht="38.25" customHeight="1" x14ac:dyDescent="0.2">
      <c r="A164" s="183"/>
      <c r="B164" s="38"/>
      <c r="C164" s="38"/>
      <c r="D164" s="26"/>
      <c r="E164" s="1196"/>
      <c r="F164" s="1197"/>
      <c r="G164" s="1197"/>
      <c r="H164" s="1197"/>
      <c r="I164" s="1197"/>
      <c r="J164" s="1197"/>
      <c r="K164" s="1197"/>
      <c r="L164" s="1197"/>
      <c r="M164" s="1197"/>
      <c r="N164" s="1198"/>
      <c r="O164" s="196"/>
      <c r="P164" s="274"/>
      <c r="Q164" s="274"/>
      <c r="R164" s="274"/>
      <c r="S164" s="274"/>
    </row>
    <row r="165" spans="1:19" s="273" customFormat="1" ht="5.0999999999999996" customHeight="1" x14ac:dyDescent="0.2">
      <c r="A165" s="183"/>
      <c r="B165" s="38"/>
      <c r="C165" s="38"/>
      <c r="D165" s="569"/>
      <c r="E165" s="38"/>
      <c r="F165" s="38"/>
      <c r="G165" s="38"/>
      <c r="H165" s="38"/>
      <c r="I165" s="38"/>
      <c r="J165" s="38"/>
      <c r="K165" s="38"/>
      <c r="L165" s="38"/>
      <c r="M165" s="38"/>
      <c r="N165" s="38"/>
      <c r="O165" s="196"/>
      <c r="P165" s="274"/>
      <c r="Q165" s="274"/>
      <c r="R165" s="274"/>
      <c r="S165" s="274"/>
    </row>
    <row r="166" spans="1:19" s="273" customFormat="1" ht="12.75" customHeight="1" x14ac:dyDescent="0.2">
      <c r="A166" s="183"/>
      <c r="B166" s="38"/>
      <c r="C166" s="38"/>
      <c r="D166" s="569"/>
      <c r="E166" s="135"/>
      <c r="F166" s="1120" t="str">
        <f>Translations!$B$210</f>
        <v>Référence de fichiers externes, le cas échéant</v>
      </c>
      <c r="G166" s="1120"/>
      <c r="H166" s="1120"/>
      <c r="I166" s="1120"/>
      <c r="J166" s="1120"/>
      <c r="K166" s="1049"/>
      <c r="L166" s="1049"/>
      <c r="M166" s="1049"/>
      <c r="N166" s="1049"/>
      <c r="O166" s="196"/>
      <c r="P166" s="274"/>
      <c r="Q166" s="274"/>
      <c r="R166" s="274"/>
      <c r="S166" s="274"/>
    </row>
    <row r="167" spans="1:19" s="273" customFormat="1" ht="5.0999999999999996" customHeight="1" thickBot="1" x14ac:dyDescent="0.25">
      <c r="A167" s="183"/>
      <c r="B167" s="38"/>
      <c r="C167" s="38"/>
      <c r="D167" s="569"/>
      <c r="E167" s="38"/>
      <c r="F167" s="38"/>
      <c r="G167" s="38"/>
      <c r="H167" s="38"/>
      <c r="I167" s="38"/>
      <c r="J167" s="38"/>
      <c r="K167" s="38"/>
      <c r="L167" s="38"/>
      <c r="M167" s="38"/>
      <c r="N167" s="38"/>
      <c r="O167" s="196"/>
      <c r="P167" s="280"/>
      <c r="Q167" s="274"/>
      <c r="R167" s="274"/>
      <c r="S167" s="274"/>
    </row>
    <row r="168" spans="1:19" s="273" customFormat="1" ht="12.75" customHeight="1" x14ac:dyDescent="0.2">
      <c r="A168" s="183"/>
      <c r="B168" s="38"/>
      <c r="C168" s="38"/>
      <c r="D168" s="209" t="s">
        <v>115</v>
      </c>
      <c r="E168" s="1190" t="str">
        <f>Translations!$B$258</f>
        <v>La hiérarchie a-t-elle été respectée?</v>
      </c>
      <c r="F168" s="1190"/>
      <c r="G168" s="1190"/>
      <c r="H168" s="1301"/>
      <c r="I168" s="291"/>
      <c r="J168" s="287" t="str">
        <f>Translations!$B$259</f>
        <v xml:space="preserve"> Si tel n'est pas le cas, pourquoi?</v>
      </c>
      <c r="K168" s="1087"/>
      <c r="L168" s="1088"/>
      <c r="M168" s="1088"/>
      <c r="N168" s="1104"/>
      <c r="O168" s="196"/>
      <c r="P168" s="280"/>
      <c r="Q168" s="274"/>
      <c r="R168" s="274"/>
      <c r="S168" s="281" t="b">
        <f>AND(I168&lt;&gt;"",I168=FALSE)</f>
        <v>0</v>
      </c>
    </row>
    <row r="169" spans="1:19" s="273" customFormat="1" ht="5.0999999999999996" customHeight="1" x14ac:dyDescent="0.2">
      <c r="A169" s="183"/>
      <c r="B169" s="38"/>
      <c r="C169" s="38"/>
      <c r="D169" s="38"/>
      <c r="E169" s="575"/>
      <c r="F169" s="575"/>
      <c r="G169" s="575"/>
      <c r="H169" s="575"/>
      <c r="I169" s="575"/>
      <c r="J169" s="575"/>
      <c r="K169" s="575"/>
      <c r="L169" s="575"/>
      <c r="M169" s="575"/>
      <c r="N169" s="575"/>
      <c r="O169" s="196"/>
      <c r="P169" s="280"/>
      <c r="Q169" s="274"/>
      <c r="R169" s="274"/>
      <c r="S169" s="283"/>
    </row>
    <row r="170" spans="1:19" s="273" customFormat="1" ht="12.75" customHeight="1" x14ac:dyDescent="0.2">
      <c r="A170" s="183"/>
      <c r="B170" s="38"/>
      <c r="C170" s="38"/>
      <c r="D170" s="12"/>
      <c r="E170" s="12"/>
      <c r="F170" s="1076" t="str">
        <f>Translations!$B$264</f>
        <v>Autres précisions concernant l’écart pris rapport à la hiérarchie</v>
      </c>
      <c r="G170" s="1076"/>
      <c r="H170" s="1076"/>
      <c r="I170" s="1076"/>
      <c r="J170" s="1076"/>
      <c r="K170" s="1076"/>
      <c r="L170" s="1076"/>
      <c r="M170" s="1076"/>
      <c r="N170" s="1076"/>
      <c r="O170" s="196"/>
      <c r="P170" s="280"/>
      <c r="Q170" s="274"/>
      <c r="R170" s="274"/>
      <c r="S170" s="283"/>
    </row>
    <row r="171" spans="1:19" s="273" customFormat="1" ht="25.5" customHeight="1" thickBot="1" x14ac:dyDescent="0.25">
      <c r="A171" s="183"/>
      <c r="B171" s="38"/>
      <c r="C171" s="38"/>
      <c r="D171" s="12"/>
      <c r="E171" s="12"/>
      <c r="F171" s="1168"/>
      <c r="G171" s="1169"/>
      <c r="H171" s="1169"/>
      <c r="I171" s="1169"/>
      <c r="J171" s="1169"/>
      <c r="K171" s="1169"/>
      <c r="L171" s="1169"/>
      <c r="M171" s="1169"/>
      <c r="N171" s="1170"/>
      <c r="O171" s="196"/>
      <c r="P171" s="280"/>
      <c r="Q171" s="274"/>
      <c r="R171" s="274"/>
      <c r="S171" s="305" t="b">
        <f>S168</f>
        <v>0</v>
      </c>
    </row>
    <row r="172" spans="1:19" ht="5.0999999999999996" customHeight="1" x14ac:dyDescent="0.2">
      <c r="B172" s="199"/>
      <c r="C172" s="199"/>
      <c r="D172" s="199"/>
      <c r="E172" s="199"/>
      <c r="F172" s="199"/>
      <c r="G172" s="199"/>
      <c r="H172" s="199"/>
      <c r="I172" s="199"/>
      <c r="J172" s="199"/>
      <c r="K172" s="199"/>
      <c r="L172" s="199"/>
      <c r="M172" s="196"/>
      <c r="N172" s="196"/>
      <c r="O172" s="196"/>
      <c r="P172" s="197"/>
    </row>
    <row r="173" spans="1:19" x14ac:dyDescent="0.2">
      <c r="B173" s="199"/>
      <c r="C173" s="199"/>
      <c r="D173" s="199"/>
      <c r="E173" s="1291" t="str">
        <f>IF(L150=EUConst_Relevant,HYPERLINK(Q173,EUconst_MsgBackToSheetF),"")</f>
        <v/>
      </c>
      <c r="F173" s="1292"/>
      <c r="G173" s="1292"/>
      <c r="H173" s="1292"/>
      <c r="I173" s="1292"/>
      <c r="J173" s="1292"/>
      <c r="K173" s="1292"/>
      <c r="L173" s="1292"/>
      <c r="M173" s="1292"/>
      <c r="N173" s="1293"/>
      <c r="O173" s="196"/>
      <c r="P173" s="210" t="s">
        <v>677</v>
      </c>
      <c r="Q173" s="212" t="str">
        <f>Q152</f>
        <v/>
      </c>
    </row>
    <row r="174" spans="1:19" x14ac:dyDescent="0.2">
      <c r="B174" s="214"/>
      <c r="C174" s="214"/>
      <c r="D174" s="214"/>
      <c r="E174" s="214"/>
      <c r="F174" s="214"/>
      <c r="G174" s="214"/>
      <c r="H174" s="214"/>
      <c r="I174" s="214"/>
      <c r="J174" s="214"/>
      <c r="K174" s="214"/>
      <c r="L174" s="214"/>
      <c r="M174" s="214"/>
      <c r="N174" s="214"/>
      <c r="O174" s="196"/>
    </row>
    <row r="175" spans="1:19" ht="15.75" x14ac:dyDescent="0.25">
      <c r="B175" s="199"/>
      <c r="C175" s="206" t="s">
        <v>520</v>
      </c>
      <c r="D175" s="1295" t="str">
        <f>Translations!$B$427</f>
        <v>Vapocraquage</v>
      </c>
      <c r="E175" s="1295"/>
      <c r="F175" s="1295"/>
      <c r="G175" s="1295"/>
      <c r="H175" s="1295"/>
      <c r="I175" s="1295"/>
      <c r="J175" s="1295"/>
      <c r="K175" s="1295"/>
      <c r="L175" s="1295"/>
      <c r="M175" s="1295"/>
      <c r="N175" s="1295"/>
      <c r="O175" s="196"/>
      <c r="P175" s="197"/>
    </row>
    <row r="176" spans="1:19" ht="5.0999999999999996" customHeight="1" x14ac:dyDescent="0.2">
      <c r="B176" s="199"/>
      <c r="C176" s="199"/>
      <c r="D176" s="199"/>
      <c r="E176" s="199"/>
      <c r="F176" s="199"/>
      <c r="G176" s="199"/>
      <c r="H176" s="199"/>
      <c r="I176" s="199"/>
      <c r="J176" s="199"/>
      <c r="K176" s="199"/>
      <c r="L176" s="199"/>
      <c r="M176" s="196"/>
      <c r="N176" s="196"/>
      <c r="O176" s="196"/>
      <c r="P176" s="197"/>
    </row>
    <row r="177" spans="1:19" ht="15" x14ac:dyDescent="0.25">
      <c r="B177" s="199"/>
      <c r="C177" s="207">
        <v>1</v>
      </c>
      <c r="D177" s="1296" t="str">
        <f>Translations!$B$509</f>
        <v>Module de calcul des niveaux d'activité historiques applicables aux sous-installations de vapocraquage</v>
      </c>
      <c r="E177" s="1281"/>
      <c r="F177" s="1281"/>
      <c r="G177" s="1281"/>
      <c r="H177" s="1281"/>
      <c r="I177" s="1281"/>
      <c r="J177" s="1281"/>
      <c r="K177" s="1281"/>
      <c r="L177" s="1281"/>
      <c r="M177" s="1281"/>
      <c r="N177" s="1281"/>
      <c r="O177" s="196"/>
      <c r="P177" s="197"/>
    </row>
    <row r="178" spans="1:19" ht="5.0999999999999996" customHeight="1" thickBot="1" x14ac:dyDescent="0.25">
      <c r="B178" s="199"/>
      <c r="C178" s="199"/>
      <c r="D178" s="199"/>
      <c r="E178" s="199"/>
      <c r="F178" s="199"/>
      <c r="G178" s="199"/>
      <c r="H178" s="199"/>
      <c r="I178" s="199"/>
      <c r="J178" s="199"/>
      <c r="K178" s="199"/>
      <c r="L178" s="199"/>
      <c r="M178" s="196"/>
      <c r="N178" s="196"/>
      <c r="O178" s="196"/>
      <c r="P178" s="197"/>
    </row>
    <row r="179" spans="1:19" ht="15.75" thickBot="1" x14ac:dyDescent="0.3">
      <c r="B179" s="199"/>
      <c r="C179" s="199"/>
      <c r="D179" s="209" t="s">
        <v>112</v>
      </c>
      <c r="E179" s="1284" t="str">
        <f>Translations!$B$435</f>
        <v>Pertinence de ce module dans votre installation:</v>
      </c>
      <c r="F179" s="1284"/>
      <c r="G179" s="1284"/>
      <c r="H179" s="1284"/>
      <c r="I179" s="1284"/>
      <c r="J179" s="1284"/>
      <c r="K179" s="1285"/>
      <c r="L179" s="1286" t="str">
        <f>IF(CNTR_ExistSubInstEntries,IF(COUNTIF(CNTR_SubInstListNames,INDEX(EUconst_BMlistNames,MATCH(Q179,EUconst_BMlistMainNumberOfBM,0)))&gt;0,EUConst_Relevant,EUConst_NotRelevant),"")</f>
        <v/>
      </c>
      <c r="M179" s="1287"/>
      <c r="N179" s="1288"/>
      <c r="O179" s="196"/>
      <c r="P179" s="210" t="s">
        <v>676</v>
      </c>
      <c r="Q179" s="211">
        <v>42</v>
      </c>
      <c r="S179" s="350" t="b">
        <f>L179=EUConst_NotRelevant</f>
        <v>0</v>
      </c>
    </row>
    <row r="180" spans="1:19" x14ac:dyDescent="0.2">
      <c r="B180" s="199"/>
      <c r="C180" s="199"/>
      <c r="D180" s="208"/>
      <c r="E180" s="1289" t="str">
        <f>Translations!$B$436</f>
        <v>Ce message est généré automatiquement à partir des données que vous avez saisies à la section C. I. de la feuille «C_InstallationDescription».</v>
      </c>
      <c r="F180" s="1290"/>
      <c r="G180" s="1290"/>
      <c r="H180" s="1290"/>
      <c r="I180" s="1290"/>
      <c r="J180" s="1290"/>
      <c r="K180" s="1290"/>
      <c r="L180" s="1290"/>
      <c r="M180" s="1290"/>
      <c r="N180" s="1290"/>
      <c r="O180" s="196"/>
      <c r="P180" s="197"/>
    </row>
    <row r="181" spans="1:19" x14ac:dyDescent="0.2">
      <c r="B181" s="199"/>
      <c r="C181" s="199"/>
      <c r="D181" s="199"/>
      <c r="E181" s="1291" t="str">
        <f>IF(L179=EUConst_Relevant,HYPERLINK(Q181,EUconst_MsgBackToSheetF),"")</f>
        <v/>
      </c>
      <c r="F181" s="1292"/>
      <c r="G181" s="1292"/>
      <c r="H181" s="1292"/>
      <c r="I181" s="1292"/>
      <c r="J181" s="1292"/>
      <c r="K181" s="1292"/>
      <c r="L181" s="1292"/>
      <c r="M181" s="1292"/>
      <c r="N181" s="1293"/>
      <c r="O181" s="196"/>
      <c r="P181" s="210" t="s">
        <v>677</v>
      </c>
      <c r="Q181" s="212" t="str">
        <f>IF(ISNUMBER(MATCH(Q179,CNTR_SubInstListBMnumbers,0)),"#JUMP_F"&amp;MATCH(Q179,CNTR_SubInstListBMnumbers,0),"")</f>
        <v/>
      </c>
    </row>
    <row r="182" spans="1:19" ht="5.0999999999999996" customHeight="1" x14ac:dyDescent="0.2">
      <c r="B182" s="199"/>
      <c r="C182" s="199"/>
      <c r="D182" s="199"/>
      <c r="E182" s="199"/>
      <c r="F182" s="199"/>
      <c r="G182" s="199"/>
      <c r="H182" s="199"/>
      <c r="I182" s="199"/>
      <c r="J182" s="199"/>
      <c r="K182" s="199"/>
      <c r="L182" s="199"/>
      <c r="M182" s="196"/>
      <c r="N182" s="196"/>
      <c r="O182" s="196"/>
      <c r="P182" s="197"/>
    </row>
    <row r="183" spans="1:19" x14ac:dyDescent="0.2">
      <c r="B183" s="199"/>
      <c r="C183" s="199"/>
      <c r="D183" s="209" t="s">
        <v>113</v>
      </c>
      <c r="E183" s="1284" t="str">
        <f>Translations!$B$510</f>
        <v>Données relatives à la charge d'appoint:</v>
      </c>
      <c r="F183" s="1281"/>
      <c r="G183" s="1281"/>
      <c r="H183" s="1281"/>
      <c r="I183" s="1281"/>
      <c r="J183" s="1281"/>
      <c r="K183" s="1281"/>
      <c r="L183" s="1281"/>
      <c r="M183" s="1281"/>
      <c r="N183" s="1281"/>
      <c r="O183" s="196"/>
      <c r="P183" s="197"/>
    </row>
    <row r="184" spans="1:19" s="273" customFormat="1" ht="12.75" customHeight="1" x14ac:dyDescent="0.2">
      <c r="A184" s="183"/>
      <c r="B184" s="38"/>
      <c r="C184" s="38"/>
      <c r="D184" s="569"/>
      <c r="E184" s="1045" t="str">
        <f>Translations!$B$438</f>
        <v>Veuillez sélectionner ci-dessous la source de données utilisée pour la charge d'appoint conformément à l’annexe VII, section 4.4, des RATG.</v>
      </c>
      <c r="F184" s="1046"/>
      <c r="G184" s="1046"/>
      <c r="H184" s="1046"/>
      <c r="I184" s="1046"/>
      <c r="J184" s="1046"/>
      <c r="K184" s="1046"/>
      <c r="L184" s="1046"/>
      <c r="M184" s="1046"/>
      <c r="N184" s="1046"/>
      <c r="O184" s="196"/>
      <c r="P184" s="274"/>
      <c r="Q184" s="274"/>
      <c r="R184" s="274"/>
      <c r="S184" s="274"/>
    </row>
    <row r="185" spans="1:19" s="273" customFormat="1" ht="25.5" customHeight="1" x14ac:dyDescent="0.2">
      <c r="A185" s="183"/>
      <c r="B185" s="38"/>
      <c r="C185" s="38"/>
      <c r="D185" s="569"/>
      <c r="E185"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85" s="1046"/>
      <c r="G185" s="1046"/>
      <c r="H185" s="1046"/>
      <c r="I185" s="1046"/>
      <c r="J185" s="1046"/>
      <c r="K185" s="1046"/>
      <c r="L185" s="1046"/>
      <c r="M185" s="1046"/>
      <c r="N185" s="1046"/>
      <c r="O185" s="196"/>
      <c r="P185" s="274"/>
      <c r="Q185" s="274"/>
      <c r="R185" s="274"/>
      <c r="S185" s="274"/>
    </row>
    <row r="186" spans="1:19" s="295" customFormat="1" ht="25.5" customHeight="1" x14ac:dyDescent="0.2">
      <c r="A186" s="294"/>
      <c r="B186" s="136"/>
      <c r="C186" s="38"/>
      <c r="D186" s="137"/>
      <c r="E186" s="138"/>
      <c r="F186" s="138"/>
      <c r="G186" s="138"/>
      <c r="H186" s="138"/>
      <c r="I186" s="1112" t="str">
        <f>Translations!$B$254</f>
        <v>Source de données</v>
      </c>
      <c r="J186" s="1112"/>
      <c r="K186" s="1112" t="str">
        <f>Translations!$B$255</f>
        <v>Autre source de données (le cas échéant)</v>
      </c>
      <c r="L186" s="1112"/>
      <c r="M186" s="1112" t="str">
        <f>Translations!$B$255</f>
        <v>Autre source de données (le cas échéant)</v>
      </c>
      <c r="N186" s="1112"/>
      <c r="O186" s="196"/>
      <c r="P186" s="293"/>
      <c r="Q186" s="293"/>
      <c r="R186" s="293"/>
      <c r="S186" s="293"/>
    </row>
    <row r="187" spans="1:19" s="273" customFormat="1" ht="12.75" customHeight="1" x14ac:dyDescent="0.2">
      <c r="A187" s="183"/>
      <c r="B187" s="38"/>
      <c r="C187" s="38"/>
      <c r="D187" s="27"/>
      <c r="E187" s="135"/>
      <c r="F187" s="1074" t="str">
        <f>Translations!$B$511</f>
        <v>Hydrogène, éthylène et autres HVC</v>
      </c>
      <c r="G187" s="1074"/>
      <c r="H187" s="1075"/>
      <c r="I187" s="1087"/>
      <c r="J187" s="1088"/>
      <c r="K187" s="1089"/>
      <c r="L187" s="1090"/>
      <c r="M187" s="1089"/>
      <c r="N187" s="1091"/>
      <c r="O187" s="196"/>
      <c r="P187" s="274"/>
      <c r="Q187" s="274"/>
      <c r="R187" s="274"/>
      <c r="S187" s="274"/>
    </row>
    <row r="188" spans="1:19" ht="5.0999999999999996" customHeight="1" x14ac:dyDescent="0.2">
      <c r="B188" s="199"/>
      <c r="C188" s="199"/>
      <c r="D188" s="199"/>
      <c r="E188" s="199"/>
      <c r="F188" s="199"/>
      <c r="G188" s="199"/>
      <c r="H188" s="199"/>
      <c r="I188" s="199"/>
      <c r="J188" s="199"/>
      <c r="K188" s="199"/>
      <c r="L188" s="199"/>
      <c r="M188" s="196"/>
      <c r="N188" s="196"/>
      <c r="O188" s="196"/>
      <c r="P188" s="197"/>
    </row>
    <row r="189" spans="1:19" s="273" customFormat="1" ht="12.75" customHeight="1" x14ac:dyDescent="0.2">
      <c r="A189" s="183"/>
      <c r="B189" s="38"/>
      <c r="C189" s="38"/>
      <c r="D189" s="209" t="s">
        <v>114</v>
      </c>
      <c r="E189" s="1284" t="str">
        <f>Translations!$B$504</f>
        <v>Description complémentaire</v>
      </c>
      <c r="F189" s="1281"/>
      <c r="G189" s="1281"/>
      <c r="H189" s="1281"/>
      <c r="I189" s="1281"/>
      <c r="J189" s="1281"/>
      <c r="K189" s="1281"/>
      <c r="L189" s="1281"/>
      <c r="M189" s="1281"/>
      <c r="N189" s="1281"/>
      <c r="O189" s="196"/>
      <c r="P189" s="274"/>
      <c r="Q189" s="274"/>
      <c r="R189" s="274"/>
      <c r="S189" s="274"/>
    </row>
    <row r="190" spans="1:19" s="273" customFormat="1" ht="5.0999999999999996" customHeight="1" x14ac:dyDescent="0.2">
      <c r="A190" s="183"/>
      <c r="B190" s="38"/>
      <c r="C190" s="38"/>
      <c r="D190" s="209"/>
      <c r="E190" s="209"/>
      <c r="F190" s="209"/>
      <c r="G190" s="209"/>
      <c r="H190" s="209"/>
      <c r="I190" s="209"/>
      <c r="J190" s="209"/>
      <c r="K190" s="209"/>
      <c r="L190" s="209"/>
      <c r="M190" s="209"/>
      <c r="N190" s="209"/>
      <c r="O190" s="196"/>
      <c r="P190" s="274"/>
      <c r="Q190" s="274"/>
      <c r="R190" s="274"/>
      <c r="S190" s="274"/>
    </row>
    <row r="191" spans="1:19" s="273" customFormat="1" ht="12.75" customHeight="1" x14ac:dyDescent="0.2">
      <c r="A191" s="183"/>
      <c r="B191" s="38"/>
      <c r="C191" s="38"/>
      <c r="D191" s="569"/>
      <c r="E191" s="1298" t="str">
        <f>IF(L179=EUConst_Relevant,HYPERLINK("#" &amp; Q191,EUConst_MsgDescription),"")</f>
        <v/>
      </c>
      <c r="F191" s="1298"/>
      <c r="G191" s="1298"/>
      <c r="H191" s="1298"/>
      <c r="I191" s="1298"/>
      <c r="J191" s="1298"/>
      <c r="K191" s="1298"/>
      <c r="L191" s="1298"/>
      <c r="M191" s="1298"/>
      <c r="N191" s="1298"/>
      <c r="O191" s="196"/>
      <c r="P191" s="24" t="s">
        <v>441</v>
      </c>
      <c r="Q191" s="414" t="str">
        <f>"#"&amp;ADDRESS(ROW($C$10),COLUMN($C$10))</f>
        <v>#$C$10</v>
      </c>
      <c r="R191" s="274"/>
      <c r="S191" s="274"/>
    </row>
    <row r="192" spans="1:19" s="273" customFormat="1" ht="5.0999999999999996" customHeight="1" x14ac:dyDescent="0.2">
      <c r="A192" s="183"/>
      <c r="B192" s="38"/>
      <c r="C192" s="38"/>
      <c r="D192" s="209"/>
      <c r="E192" s="209"/>
      <c r="F192" s="209"/>
      <c r="G192" s="209"/>
      <c r="H192" s="209"/>
      <c r="I192" s="209"/>
      <c r="J192" s="209"/>
      <c r="K192" s="209"/>
      <c r="L192" s="209"/>
      <c r="M192" s="209"/>
      <c r="N192" s="209"/>
      <c r="O192" s="196"/>
      <c r="P192" s="158"/>
      <c r="Q192" s="274"/>
      <c r="R192" s="274"/>
      <c r="S192" s="274"/>
    </row>
    <row r="193" spans="1:19" s="273" customFormat="1" ht="38.25" customHeight="1" x14ac:dyDescent="0.2">
      <c r="A193" s="183"/>
      <c r="B193" s="38"/>
      <c r="C193" s="38"/>
      <c r="D193" s="26"/>
      <c r="E193" s="1196"/>
      <c r="F193" s="1197"/>
      <c r="G193" s="1197"/>
      <c r="H193" s="1197"/>
      <c r="I193" s="1197"/>
      <c r="J193" s="1197"/>
      <c r="K193" s="1197"/>
      <c r="L193" s="1197"/>
      <c r="M193" s="1197"/>
      <c r="N193" s="1198"/>
      <c r="O193" s="196"/>
      <c r="P193" s="274"/>
      <c r="Q193" s="274"/>
      <c r="R193" s="274"/>
      <c r="S193" s="274"/>
    </row>
    <row r="194" spans="1:19" s="273" customFormat="1" ht="5.0999999999999996" customHeight="1" x14ac:dyDescent="0.2">
      <c r="A194" s="183"/>
      <c r="B194" s="38"/>
      <c r="C194" s="38"/>
      <c r="D194" s="569"/>
      <c r="E194" s="38"/>
      <c r="F194" s="38"/>
      <c r="G194" s="38"/>
      <c r="H194" s="38"/>
      <c r="I194" s="38"/>
      <c r="J194" s="38"/>
      <c r="K194" s="38"/>
      <c r="L194" s="38"/>
      <c r="M194" s="38"/>
      <c r="N194" s="38"/>
      <c r="O194" s="196"/>
      <c r="P194" s="274"/>
      <c r="Q194" s="274"/>
      <c r="R194" s="274"/>
      <c r="S194" s="274"/>
    </row>
    <row r="195" spans="1:19" s="273" customFormat="1" ht="12.75" customHeight="1" x14ac:dyDescent="0.2">
      <c r="A195" s="183"/>
      <c r="B195" s="38"/>
      <c r="C195" s="38"/>
      <c r="D195" s="569"/>
      <c r="E195" s="135"/>
      <c r="F195" s="1120" t="str">
        <f>Translations!$B$210</f>
        <v>Référence de fichiers externes, le cas échéant</v>
      </c>
      <c r="G195" s="1120"/>
      <c r="H195" s="1120"/>
      <c r="I195" s="1120"/>
      <c r="J195" s="1120"/>
      <c r="K195" s="1049"/>
      <c r="L195" s="1049"/>
      <c r="M195" s="1049"/>
      <c r="N195" s="1049"/>
      <c r="O195" s="196"/>
      <c r="P195" s="274"/>
      <c r="Q195" s="274"/>
      <c r="R195" s="274"/>
      <c r="S195" s="274"/>
    </row>
    <row r="196" spans="1:19" s="273" customFormat="1" ht="5.0999999999999996" customHeight="1" thickBot="1" x14ac:dyDescent="0.25">
      <c r="A196" s="183"/>
      <c r="B196" s="38"/>
      <c r="C196" s="38"/>
      <c r="D196" s="569"/>
      <c r="E196" s="38"/>
      <c r="F196" s="38"/>
      <c r="G196" s="38"/>
      <c r="H196" s="38"/>
      <c r="I196" s="38"/>
      <c r="J196" s="38"/>
      <c r="K196" s="38"/>
      <c r="L196" s="38"/>
      <c r="M196" s="38"/>
      <c r="N196" s="38"/>
      <c r="O196" s="196"/>
      <c r="P196" s="280"/>
      <c r="Q196" s="274"/>
      <c r="R196" s="274"/>
      <c r="S196" s="274"/>
    </row>
    <row r="197" spans="1:19" s="273" customFormat="1" ht="12.75" customHeight="1" x14ac:dyDescent="0.2">
      <c r="A197" s="183"/>
      <c r="B197" s="38"/>
      <c r="C197" s="38"/>
      <c r="D197" s="209" t="s">
        <v>115</v>
      </c>
      <c r="E197" s="1190" t="str">
        <f>Translations!$B$258</f>
        <v>La hiérarchie a-t-elle été respectée?</v>
      </c>
      <c r="F197" s="1190"/>
      <c r="G197" s="1190"/>
      <c r="H197" s="1301"/>
      <c r="I197" s="291"/>
      <c r="J197" s="287" t="str">
        <f>Translations!$B$259</f>
        <v xml:space="preserve"> Si tel n'est pas le cas, pourquoi?</v>
      </c>
      <c r="K197" s="1087"/>
      <c r="L197" s="1088"/>
      <c r="M197" s="1088"/>
      <c r="N197" s="1104"/>
      <c r="O197" s="196"/>
      <c r="P197" s="280"/>
      <c r="Q197" s="274"/>
      <c r="R197" s="274"/>
      <c r="S197" s="281" t="b">
        <f>AND(I197&lt;&gt;"",I197=FALSE)</f>
        <v>0</v>
      </c>
    </row>
    <row r="198" spans="1:19" s="273" customFormat="1" ht="5.0999999999999996" customHeight="1" x14ac:dyDescent="0.2">
      <c r="A198" s="183"/>
      <c r="B198" s="38"/>
      <c r="C198" s="38"/>
      <c r="D198" s="38"/>
      <c r="E198" s="575"/>
      <c r="F198" s="575"/>
      <c r="G198" s="575"/>
      <c r="H198" s="575"/>
      <c r="I198" s="575"/>
      <c r="J198" s="575"/>
      <c r="K198" s="575"/>
      <c r="L198" s="575"/>
      <c r="M198" s="575"/>
      <c r="N198" s="575"/>
      <c r="O198" s="196"/>
      <c r="P198" s="280"/>
      <c r="Q198" s="274"/>
      <c r="R198" s="274"/>
      <c r="S198" s="283"/>
    </row>
    <row r="199" spans="1:19" s="273" customFormat="1" ht="12.75" customHeight="1" x14ac:dyDescent="0.2">
      <c r="A199" s="183"/>
      <c r="B199" s="38"/>
      <c r="C199" s="38"/>
      <c r="D199" s="12"/>
      <c r="E199" s="12"/>
      <c r="F199" s="1076" t="str">
        <f>Translations!$B$264</f>
        <v>Autres précisions concernant l’écart pris rapport à la hiérarchie</v>
      </c>
      <c r="G199" s="1076"/>
      <c r="H199" s="1076"/>
      <c r="I199" s="1076"/>
      <c r="J199" s="1076"/>
      <c r="K199" s="1076"/>
      <c r="L199" s="1076"/>
      <c r="M199" s="1076"/>
      <c r="N199" s="1076"/>
      <c r="O199" s="196"/>
      <c r="P199" s="280"/>
      <c r="Q199" s="274"/>
      <c r="R199" s="274"/>
      <c r="S199" s="283"/>
    </row>
    <row r="200" spans="1:19" s="273" customFormat="1" ht="25.5" customHeight="1" thickBot="1" x14ac:dyDescent="0.25">
      <c r="A200" s="183"/>
      <c r="B200" s="38"/>
      <c r="C200" s="38"/>
      <c r="D200" s="12"/>
      <c r="E200" s="12"/>
      <c r="F200" s="1168"/>
      <c r="G200" s="1169"/>
      <c r="H200" s="1169"/>
      <c r="I200" s="1169"/>
      <c r="J200" s="1169"/>
      <c r="K200" s="1169"/>
      <c r="L200" s="1169"/>
      <c r="M200" s="1169"/>
      <c r="N200" s="1170"/>
      <c r="O200" s="196"/>
      <c r="P200" s="280"/>
      <c r="Q200" s="274"/>
      <c r="R200" s="274"/>
      <c r="S200" s="305" t="b">
        <f>S197</f>
        <v>0</v>
      </c>
    </row>
    <row r="201" spans="1:19" ht="5.0999999999999996" customHeight="1" x14ac:dyDescent="0.2">
      <c r="B201" s="199"/>
      <c r="C201" s="199"/>
      <c r="D201" s="199"/>
      <c r="E201" s="199"/>
      <c r="F201" s="199"/>
      <c r="G201" s="199"/>
      <c r="H201" s="199"/>
      <c r="I201" s="199"/>
      <c r="J201" s="199"/>
      <c r="K201" s="199"/>
      <c r="L201" s="199"/>
      <c r="M201" s="196"/>
      <c r="N201" s="196"/>
      <c r="O201" s="196"/>
      <c r="P201" s="197"/>
    </row>
    <row r="202" spans="1:19" x14ac:dyDescent="0.2">
      <c r="B202" s="199"/>
      <c r="C202" s="199"/>
      <c r="D202" s="199"/>
      <c r="E202" s="1291" t="str">
        <f>IF(L179=EUConst_Relevant,HYPERLINK(Q202,EUconst_MsgBackToSheetF),"")</f>
        <v/>
      </c>
      <c r="F202" s="1292"/>
      <c r="G202" s="1292"/>
      <c r="H202" s="1292"/>
      <c r="I202" s="1292"/>
      <c r="J202" s="1292"/>
      <c r="K202" s="1292"/>
      <c r="L202" s="1292"/>
      <c r="M202" s="1292"/>
      <c r="N202" s="1293"/>
      <c r="O202" s="196"/>
      <c r="P202" s="210" t="s">
        <v>677</v>
      </c>
      <c r="Q202" s="212" t="str">
        <f>Q181</f>
        <v/>
      </c>
    </row>
    <row r="203" spans="1:19" x14ac:dyDescent="0.2">
      <c r="B203" s="214"/>
      <c r="C203" s="214"/>
      <c r="D203" s="214"/>
      <c r="E203" s="214"/>
      <c r="F203" s="214"/>
      <c r="G203" s="214"/>
      <c r="H203" s="214"/>
      <c r="I203" s="214"/>
      <c r="J203" s="214"/>
      <c r="K203" s="214"/>
      <c r="L203" s="214"/>
      <c r="M203" s="214"/>
      <c r="N203" s="214"/>
      <c r="O203" s="196"/>
    </row>
    <row r="204" spans="1:19" ht="15.75" x14ac:dyDescent="0.25">
      <c r="B204" s="199"/>
      <c r="C204" s="206" t="s">
        <v>686</v>
      </c>
      <c r="D204" s="1295" t="str">
        <f>Translations!$B$428</f>
        <v>CWT (Aromatiques)</v>
      </c>
      <c r="E204" s="1295"/>
      <c r="F204" s="1295"/>
      <c r="G204" s="1295"/>
      <c r="H204" s="1295"/>
      <c r="I204" s="1295"/>
      <c r="J204" s="1295"/>
      <c r="K204" s="1295"/>
      <c r="L204" s="1295"/>
      <c r="M204" s="1295"/>
      <c r="N204" s="1295"/>
      <c r="O204" s="196"/>
      <c r="P204" s="197"/>
    </row>
    <row r="205" spans="1:19" ht="5.0999999999999996" customHeight="1" x14ac:dyDescent="0.2">
      <c r="B205" s="199"/>
      <c r="C205" s="199"/>
      <c r="D205" s="199"/>
      <c r="E205" s="199"/>
      <c r="F205" s="199"/>
      <c r="G205" s="199"/>
      <c r="H205" s="199"/>
      <c r="I205" s="199"/>
      <c r="J205" s="199"/>
      <c r="K205" s="199"/>
      <c r="L205" s="199"/>
      <c r="M205" s="196"/>
      <c r="N205" s="196"/>
      <c r="O205" s="196"/>
      <c r="P205" s="197"/>
    </row>
    <row r="206" spans="1:19" ht="15" x14ac:dyDescent="0.25">
      <c r="B206" s="199"/>
      <c r="C206" s="207"/>
      <c r="D206" s="1296" t="str">
        <f>Translations!$B$512</f>
        <v>Module de calcul des niveaux d'activité historiques pour les sous-installations de production d'aromatiques</v>
      </c>
      <c r="E206" s="1281"/>
      <c r="F206" s="1281"/>
      <c r="G206" s="1281"/>
      <c r="H206" s="1281"/>
      <c r="I206" s="1281"/>
      <c r="J206" s="1281"/>
      <c r="K206" s="1281"/>
      <c r="L206" s="1281"/>
      <c r="M206" s="1281"/>
      <c r="N206" s="1281"/>
      <c r="O206" s="196"/>
      <c r="P206" s="197"/>
    </row>
    <row r="207" spans="1:19" ht="5.0999999999999996" customHeight="1" thickBot="1" x14ac:dyDescent="0.25">
      <c r="B207" s="199"/>
      <c r="C207" s="199"/>
      <c r="D207" s="199"/>
      <c r="E207" s="199"/>
      <c r="F207" s="199"/>
      <c r="G207" s="199"/>
      <c r="H207" s="199"/>
      <c r="I207" s="199"/>
      <c r="J207" s="199"/>
      <c r="K207" s="199"/>
      <c r="L207" s="199"/>
      <c r="M207" s="196"/>
      <c r="N207" s="196"/>
      <c r="O207" s="196"/>
      <c r="P207" s="197"/>
    </row>
    <row r="208" spans="1:19" ht="15.75" thickBot="1" x14ac:dyDescent="0.3">
      <c r="B208" s="199"/>
      <c r="C208" s="199"/>
      <c r="D208" s="209" t="s">
        <v>112</v>
      </c>
      <c r="E208" s="1284" t="str">
        <f>Translations!$B$435</f>
        <v>Pertinence de ce module dans votre installation:</v>
      </c>
      <c r="F208" s="1284"/>
      <c r="G208" s="1284"/>
      <c r="H208" s="1284"/>
      <c r="I208" s="1284"/>
      <c r="J208" s="1284"/>
      <c r="K208" s="1285"/>
      <c r="L208" s="1286" t="str">
        <f>IF(CNTR_ExistSubInstEntries,IF(COUNTIF(CNTR_SubInstListNames,INDEX(EUconst_BMlistNames,MATCH(Q208,EUconst_BMlistMainNumberOfBM,0)))&gt;0,EUConst_Relevant,EUConst_NotRelevant),"")</f>
        <v/>
      </c>
      <c r="M208" s="1287"/>
      <c r="N208" s="1288"/>
      <c r="O208" s="196"/>
      <c r="P208" s="210" t="s">
        <v>676</v>
      </c>
      <c r="Q208" s="211">
        <v>43</v>
      </c>
      <c r="S208" s="350" t="b">
        <f>L208=EUConst_NotRelevant</f>
        <v>0</v>
      </c>
    </row>
    <row r="209" spans="1:19" x14ac:dyDescent="0.2">
      <c r="B209" s="199"/>
      <c r="C209" s="199"/>
      <c r="D209" s="208"/>
      <c r="E209" s="1289" t="str">
        <f>Translations!$B$436</f>
        <v>Ce message est généré automatiquement à partir des données que vous avez saisies à la section C. I. de la feuille «C_InstallationDescription».</v>
      </c>
      <c r="F209" s="1290"/>
      <c r="G209" s="1290"/>
      <c r="H209" s="1290"/>
      <c r="I209" s="1290"/>
      <c r="J209" s="1290"/>
      <c r="K209" s="1290"/>
      <c r="L209" s="1290"/>
      <c r="M209" s="1290"/>
      <c r="N209" s="1290"/>
      <c r="O209" s="196"/>
      <c r="P209" s="197"/>
    </row>
    <row r="210" spans="1:19" x14ac:dyDescent="0.2">
      <c r="B210" s="199"/>
      <c r="C210" s="199"/>
      <c r="D210" s="199"/>
      <c r="E210" s="1291" t="str">
        <f>IF(L208=EUConst_Relevant,HYPERLINK(Q210,EUconst_MsgBackToSheetF),"")</f>
        <v/>
      </c>
      <c r="F210" s="1292"/>
      <c r="G210" s="1292"/>
      <c r="H210" s="1292"/>
      <c r="I210" s="1292"/>
      <c r="J210" s="1292"/>
      <c r="K210" s="1292"/>
      <c r="L210" s="1292"/>
      <c r="M210" s="1292"/>
      <c r="N210" s="1293"/>
      <c r="O210" s="196"/>
      <c r="P210" s="210" t="s">
        <v>677</v>
      </c>
      <c r="Q210" s="212" t="str">
        <f>IF(ISNUMBER(MATCH(Q208,CNTR_SubInstListBMnumbers,0)),"#JUMP_F"&amp;MATCH(Q208,CNTR_SubInstListBMnumbers,0),"")</f>
        <v/>
      </c>
    </row>
    <row r="211" spans="1:19" ht="5.0999999999999996" customHeight="1" x14ac:dyDescent="0.2">
      <c r="B211" s="199"/>
      <c r="C211" s="199"/>
      <c r="D211" s="199"/>
      <c r="E211" s="199"/>
      <c r="F211" s="199"/>
      <c r="G211" s="199"/>
      <c r="H211" s="199"/>
      <c r="I211" s="199"/>
      <c r="J211" s="199"/>
      <c r="K211" s="199"/>
      <c r="L211" s="199"/>
      <c r="M211" s="196"/>
      <c r="N211" s="196"/>
      <c r="O211" s="196"/>
      <c r="P211" s="197"/>
    </row>
    <row r="212" spans="1:19" x14ac:dyDescent="0.2">
      <c r="B212" s="199"/>
      <c r="C212" s="199"/>
      <c r="D212" s="209" t="s">
        <v>113</v>
      </c>
      <c r="E212" s="1284" t="str">
        <f>Translations!$B$437</f>
        <v>Données relatives au débit CWT</v>
      </c>
      <c r="F212" s="1281"/>
      <c r="G212" s="1281"/>
      <c r="H212" s="1281"/>
      <c r="I212" s="1281"/>
      <c r="J212" s="1281"/>
      <c r="K212" s="1281"/>
      <c r="L212" s="1281"/>
      <c r="M212" s="1281"/>
      <c r="N212" s="1281"/>
      <c r="O212" s="196"/>
      <c r="P212" s="197"/>
    </row>
    <row r="213" spans="1:19" s="273" customFormat="1" ht="12.75" customHeight="1" x14ac:dyDescent="0.2">
      <c r="A213" s="183"/>
      <c r="B213" s="38"/>
      <c r="C213" s="38"/>
      <c r="D213" s="569"/>
      <c r="E213" s="1045" t="str">
        <f>Translations!$B$438</f>
        <v>Veuillez sélectionner ci-dessous la source de données utilisée pour la charge d'appoint conformément à l’annexe VII, section 4.4, des RATG.</v>
      </c>
      <c r="F213" s="1046"/>
      <c r="G213" s="1046"/>
      <c r="H213" s="1046"/>
      <c r="I213" s="1046"/>
      <c r="J213" s="1046"/>
      <c r="K213" s="1046"/>
      <c r="L213" s="1046"/>
      <c r="M213" s="1046"/>
      <c r="N213" s="1046"/>
      <c r="O213" s="196"/>
      <c r="P213" s="274"/>
      <c r="Q213" s="274"/>
      <c r="R213" s="274"/>
      <c r="S213" s="274"/>
    </row>
    <row r="214" spans="1:19" s="273" customFormat="1" ht="25.5" customHeight="1" x14ac:dyDescent="0.2">
      <c r="A214" s="183"/>
      <c r="B214" s="38"/>
      <c r="C214" s="38"/>
      <c r="D214" s="569"/>
      <c r="E214"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214" s="1046"/>
      <c r="G214" s="1046"/>
      <c r="H214" s="1046"/>
      <c r="I214" s="1046"/>
      <c r="J214" s="1046"/>
      <c r="K214" s="1046"/>
      <c r="L214" s="1046"/>
      <c r="M214" s="1046"/>
      <c r="N214" s="1046"/>
      <c r="O214" s="196"/>
      <c r="P214" s="274"/>
      <c r="Q214" s="274"/>
      <c r="R214" s="274"/>
      <c r="S214" s="274"/>
    </row>
    <row r="215" spans="1:19" x14ac:dyDescent="0.2">
      <c r="B215" s="199"/>
      <c r="C215" s="199"/>
      <c r="D215" s="208"/>
      <c r="E215" s="1280" t="str">
        <f>Translations!$B$513</f>
        <v>Pour la définition et les limites de chaque fonction CWT, veuillez vous référer à l'annexe II, point 2, des RATG.</v>
      </c>
      <c r="F215" s="1281"/>
      <c r="G215" s="1281"/>
      <c r="H215" s="1281"/>
      <c r="I215" s="1281"/>
      <c r="J215" s="1281"/>
      <c r="K215" s="1281"/>
      <c r="L215" s="1281"/>
      <c r="M215" s="1281"/>
      <c r="N215" s="1281"/>
      <c r="O215" s="196"/>
      <c r="P215" s="197"/>
    </row>
    <row r="216" spans="1:19" x14ac:dyDescent="0.2">
      <c r="B216" s="199"/>
      <c r="C216" s="199"/>
      <c r="D216" s="208"/>
      <c r="E216" s="1280" t="str">
        <f>Translations!$B$440</f>
        <v>Pour la base, les abréviations suivantes sont utilisées:</v>
      </c>
      <c r="F216" s="1281"/>
      <c r="G216" s="1281"/>
      <c r="H216" s="1281"/>
      <c r="I216" s="1281"/>
      <c r="J216" s="1281"/>
      <c r="K216" s="1281"/>
      <c r="L216" s="1281"/>
      <c r="M216" s="1281"/>
      <c r="N216" s="1281"/>
      <c r="O216" s="196"/>
      <c r="P216" s="197"/>
    </row>
    <row r="217" spans="1:19" x14ac:dyDescent="0.2">
      <c r="B217" s="199"/>
      <c r="C217" s="199"/>
      <c r="D217" s="208"/>
      <c r="E217" s="213" t="s">
        <v>679</v>
      </c>
      <c r="F217" s="1280" t="str">
        <f>Translations!$B$441</f>
        <v>Charge fraîche nette</v>
      </c>
      <c r="G217" s="1281"/>
      <c r="H217" s="1281"/>
      <c r="I217" s="1281"/>
      <c r="J217" s="1281"/>
      <c r="K217" s="1281"/>
      <c r="L217" s="1281"/>
      <c r="M217" s="1281"/>
      <c r="N217" s="1281"/>
      <c r="O217" s="196"/>
      <c r="P217" s="197"/>
    </row>
    <row r="218" spans="1:19" x14ac:dyDescent="0.2">
      <c r="B218" s="199"/>
      <c r="C218" s="199"/>
      <c r="D218" s="208"/>
      <c r="E218" s="213" t="s">
        <v>681</v>
      </c>
      <c r="F218" s="1280" t="str">
        <f>Translations!$B$443</f>
        <v>Produit</v>
      </c>
      <c r="G218" s="1281"/>
      <c r="H218" s="1281"/>
      <c r="I218" s="1281"/>
      <c r="J218" s="1281"/>
      <c r="K218" s="1281"/>
      <c r="L218" s="1281"/>
      <c r="M218" s="1281"/>
      <c r="N218" s="1281"/>
      <c r="O218" s="196"/>
      <c r="P218" s="197"/>
    </row>
    <row r="219" spans="1:19" ht="5.0999999999999996" customHeight="1" x14ac:dyDescent="0.2">
      <c r="B219" s="199"/>
      <c r="C219" s="199"/>
      <c r="D219" s="199"/>
      <c r="E219" s="199"/>
      <c r="F219" s="199"/>
      <c r="G219" s="199"/>
      <c r="H219" s="199"/>
      <c r="I219" s="199"/>
      <c r="J219" s="199"/>
      <c r="K219" s="199"/>
      <c r="L219" s="199"/>
      <c r="M219" s="196"/>
      <c r="N219" s="196"/>
      <c r="O219" s="196"/>
      <c r="P219" s="197"/>
    </row>
    <row r="220" spans="1:19" ht="25.5" customHeight="1" x14ac:dyDescent="0.2">
      <c r="B220" s="214"/>
      <c r="C220" s="214"/>
      <c r="D220" s="214"/>
      <c r="E220" s="1302" t="str">
        <f>Translations!$B$445</f>
        <v>Fonction CWT</v>
      </c>
      <c r="F220" s="1302"/>
      <c r="G220" s="224" t="str">
        <f>Translations!$B$446</f>
        <v>Base (kt/a)</v>
      </c>
      <c r="H220" s="225" t="str">
        <f>Translations!$B$447</f>
        <v>Facteur CWT</v>
      </c>
      <c r="I220" s="1112" t="str">
        <f>Translations!$B$254</f>
        <v>Source de données</v>
      </c>
      <c r="J220" s="1112"/>
      <c r="K220" s="1112" t="str">
        <f>Translations!$B$255</f>
        <v>Autre source de données (le cas échéant)</v>
      </c>
      <c r="L220" s="1112"/>
      <c r="M220" s="1112" t="str">
        <f>Translations!$B$255</f>
        <v>Autre source de données (le cas échéant)</v>
      </c>
      <c r="N220" s="1112"/>
      <c r="O220" s="196"/>
    </row>
    <row r="221" spans="1:19" ht="12.75" customHeight="1" x14ac:dyDescent="0.2">
      <c r="B221" s="214"/>
      <c r="C221" s="214"/>
      <c r="D221" s="214"/>
      <c r="E221" s="1297" t="str">
        <f>Translations!$B$514</f>
        <v>Hydrotraitement de naphta et essences</v>
      </c>
      <c r="F221" s="1297"/>
      <c r="G221" s="215" t="s">
        <v>679</v>
      </c>
      <c r="H221" s="216">
        <v>1.1000000000000001</v>
      </c>
      <c r="I221" s="1087"/>
      <c r="J221" s="1088"/>
      <c r="K221" s="1089"/>
      <c r="L221" s="1090"/>
      <c r="M221" s="1089"/>
      <c r="N221" s="1091"/>
      <c r="O221" s="196"/>
    </row>
    <row r="222" spans="1:19" x14ac:dyDescent="0.2">
      <c r="B222" s="214"/>
      <c r="C222" s="214"/>
      <c r="D222" s="214"/>
      <c r="E222" s="1297" t="str">
        <f>Translations!$B$475</f>
        <v>Extraction d'aromatiques au moyen de solvants</v>
      </c>
      <c r="F222" s="1297"/>
      <c r="G222" s="215" t="s">
        <v>679</v>
      </c>
      <c r="H222" s="216">
        <v>5.25</v>
      </c>
      <c r="I222" s="1087"/>
      <c r="J222" s="1088"/>
      <c r="K222" s="1089"/>
      <c r="L222" s="1090"/>
      <c r="M222" s="1089"/>
      <c r="N222" s="1091"/>
      <c r="O222" s="196"/>
    </row>
    <row r="223" spans="1:19" x14ac:dyDescent="0.2">
      <c r="B223" s="214"/>
      <c r="C223" s="214"/>
      <c r="D223" s="214"/>
      <c r="E223" s="1297" t="str">
        <f>Translations!$B$477</f>
        <v>TDP/ TDA</v>
      </c>
      <c r="F223" s="1297"/>
      <c r="G223" s="215" t="s">
        <v>679</v>
      </c>
      <c r="H223" s="216">
        <v>1.85</v>
      </c>
      <c r="I223" s="1087"/>
      <c r="J223" s="1088"/>
      <c r="K223" s="1089"/>
      <c r="L223" s="1090"/>
      <c r="M223" s="1089"/>
      <c r="N223" s="1091"/>
      <c r="O223" s="196"/>
    </row>
    <row r="224" spans="1:19" x14ac:dyDescent="0.2">
      <c r="B224" s="214"/>
      <c r="C224" s="214"/>
      <c r="D224" s="214"/>
      <c r="E224" s="1297" t="str">
        <f>Translations!$B$476</f>
        <v>Hydrodésalkylation</v>
      </c>
      <c r="F224" s="1297"/>
      <c r="G224" s="215" t="s">
        <v>679</v>
      </c>
      <c r="H224" s="216">
        <v>2.4500000000000002</v>
      </c>
      <c r="I224" s="1087"/>
      <c r="J224" s="1088"/>
      <c r="K224" s="1089"/>
      <c r="L224" s="1090"/>
      <c r="M224" s="1089"/>
      <c r="N224" s="1091"/>
      <c r="O224" s="196"/>
    </row>
    <row r="225" spans="1:19" x14ac:dyDescent="0.2">
      <c r="B225" s="214"/>
      <c r="C225" s="214"/>
      <c r="D225" s="214"/>
      <c r="E225" s="1297" t="str">
        <f>Translations!$B$479</f>
        <v>Isomérisation de xylène</v>
      </c>
      <c r="F225" s="1297"/>
      <c r="G225" s="215" t="s">
        <v>679</v>
      </c>
      <c r="H225" s="216">
        <v>1.85</v>
      </c>
      <c r="I225" s="1087"/>
      <c r="J225" s="1088"/>
      <c r="K225" s="1089"/>
      <c r="L225" s="1090"/>
      <c r="M225" s="1089"/>
      <c r="N225" s="1091"/>
      <c r="O225" s="196"/>
    </row>
    <row r="226" spans="1:19" x14ac:dyDescent="0.2">
      <c r="B226" s="214"/>
      <c r="C226" s="214"/>
      <c r="D226" s="214"/>
      <c r="E226" s="1297" t="str">
        <f>Translations!$B$480</f>
        <v>Production de paraxylène</v>
      </c>
      <c r="F226" s="1297"/>
      <c r="G226" s="215" t="s">
        <v>681</v>
      </c>
      <c r="H226" s="216">
        <v>6.4</v>
      </c>
      <c r="I226" s="1087"/>
      <c r="J226" s="1088"/>
      <c r="K226" s="1089"/>
      <c r="L226" s="1090"/>
      <c r="M226" s="1089"/>
      <c r="N226" s="1091"/>
      <c r="O226" s="196"/>
    </row>
    <row r="227" spans="1:19" x14ac:dyDescent="0.2">
      <c r="B227" s="214"/>
      <c r="C227" s="214"/>
      <c r="D227" s="214"/>
      <c r="E227" s="1297" t="str">
        <f>Translations!$B$478</f>
        <v>Production de cyclohexane</v>
      </c>
      <c r="F227" s="1297"/>
      <c r="G227" s="215" t="s">
        <v>681</v>
      </c>
      <c r="H227" s="216">
        <v>3</v>
      </c>
      <c r="I227" s="1087"/>
      <c r="J227" s="1088"/>
      <c r="K227" s="1089"/>
      <c r="L227" s="1090"/>
      <c r="M227" s="1089"/>
      <c r="N227" s="1091"/>
      <c r="O227" s="196"/>
    </row>
    <row r="228" spans="1:19" x14ac:dyDescent="0.2">
      <c r="B228" s="214"/>
      <c r="C228" s="214"/>
      <c r="D228" s="214"/>
      <c r="E228" s="1297" t="str">
        <f>Translations!$B$485</f>
        <v>Production de cumène</v>
      </c>
      <c r="F228" s="1297"/>
      <c r="G228" s="215" t="s">
        <v>681</v>
      </c>
      <c r="H228" s="216">
        <v>5</v>
      </c>
      <c r="I228" s="1087"/>
      <c r="J228" s="1088"/>
      <c r="K228" s="1089"/>
      <c r="L228" s="1090"/>
      <c r="M228" s="1089"/>
      <c r="N228" s="1091"/>
      <c r="O228" s="196"/>
    </row>
    <row r="229" spans="1:19" ht="5.0999999999999996" customHeight="1" x14ac:dyDescent="0.2">
      <c r="B229" s="199"/>
      <c r="C229" s="199"/>
      <c r="D229" s="199"/>
      <c r="E229" s="199"/>
      <c r="F229" s="199"/>
      <c r="G229" s="199"/>
      <c r="H229" s="199"/>
      <c r="I229" s="199"/>
      <c r="J229" s="199"/>
      <c r="K229" s="199"/>
      <c r="L229" s="199"/>
      <c r="M229" s="196"/>
      <c r="N229" s="196"/>
      <c r="O229" s="196"/>
      <c r="P229" s="197"/>
    </row>
    <row r="230" spans="1:19" s="273" customFormat="1" ht="12.75" customHeight="1" x14ac:dyDescent="0.2">
      <c r="A230" s="183"/>
      <c r="B230" s="38"/>
      <c r="C230" s="38"/>
      <c r="D230" s="209" t="s">
        <v>114</v>
      </c>
      <c r="E230" s="1284" t="str">
        <f>Translations!$B$504</f>
        <v>Description complémentaire</v>
      </c>
      <c r="F230" s="1281"/>
      <c r="G230" s="1281"/>
      <c r="H230" s="1281"/>
      <c r="I230" s="1281"/>
      <c r="J230" s="1281"/>
      <c r="K230" s="1281"/>
      <c r="L230" s="1281"/>
      <c r="M230" s="1281"/>
      <c r="N230" s="1281"/>
      <c r="O230" s="196"/>
      <c r="P230" s="274"/>
      <c r="Q230" s="274"/>
      <c r="R230" s="274"/>
      <c r="S230" s="274"/>
    </row>
    <row r="231" spans="1:19" s="273" customFormat="1" ht="5.0999999999999996" customHeight="1" x14ac:dyDescent="0.2">
      <c r="A231" s="183"/>
      <c r="B231" s="38"/>
      <c r="C231" s="38"/>
      <c r="D231" s="209"/>
      <c r="E231" s="209"/>
      <c r="F231" s="209"/>
      <c r="G231" s="209"/>
      <c r="H231" s="209"/>
      <c r="I231" s="209"/>
      <c r="J231" s="209"/>
      <c r="K231" s="209"/>
      <c r="L231" s="209"/>
      <c r="M231" s="209"/>
      <c r="N231" s="209"/>
      <c r="O231" s="196"/>
      <c r="P231" s="274"/>
      <c r="Q231" s="274"/>
      <c r="R231" s="274"/>
      <c r="S231" s="274"/>
    </row>
    <row r="232" spans="1:19" s="273" customFormat="1" ht="12.75" customHeight="1" x14ac:dyDescent="0.2">
      <c r="A232" s="183"/>
      <c r="B232" s="38"/>
      <c r="C232" s="38"/>
      <c r="D232" s="569"/>
      <c r="E232" s="1298" t="str">
        <f>IF(L208=EUConst_Relevant,HYPERLINK("#" &amp; Q232,EUConst_MsgDescription),"")</f>
        <v/>
      </c>
      <c r="F232" s="1298"/>
      <c r="G232" s="1298"/>
      <c r="H232" s="1298"/>
      <c r="I232" s="1298"/>
      <c r="J232" s="1298"/>
      <c r="K232" s="1298"/>
      <c r="L232" s="1298"/>
      <c r="M232" s="1298"/>
      <c r="N232" s="1298"/>
      <c r="O232" s="196"/>
      <c r="P232" s="24" t="s">
        <v>441</v>
      </c>
      <c r="Q232" s="414" t="str">
        <f>"#"&amp;ADDRESS(ROW($C$10),COLUMN($C$10))</f>
        <v>#$C$10</v>
      </c>
      <c r="R232" s="274"/>
      <c r="S232" s="274"/>
    </row>
    <row r="233" spans="1:19" s="273" customFormat="1" ht="5.0999999999999996" customHeight="1" x14ac:dyDescent="0.2">
      <c r="A233" s="183"/>
      <c r="B233" s="38"/>
      <c r="C233" s="38"/>
      <c r="D233" s="209"/>
      <c r="E233" s="209"/>
      <c r="F233" s="209"/>
      <c r="G233" s="209"/>
      <c r="H233" s="209"/>
      <c r="I233" s="209"/>
      <c r="J233" s="209"/>
      <c r="K233" s="209"/>
      <c r="L233" s="209"/>
      <c r="M233" s="209"/>
      <c r="N233" s="209"/>
      <c r="O233" s="196"/>
      <c r="P233" s="158"/>
      <c r="Q233" s="274"/>
      <c r="R233" s="274"/>
      <c r="S233" s="274"/>
    </row>
    <row r="234" spans="1:19" s="273" customFormat="1" ht="38.25" customHeight="1" x14ac:dyDescent="0.2">
      <c r="A234" s="183"/>
      <c r="B234" s="38"/>
      <c r="C234" s="38"/>
      <c r="D234" s="26"/>
      <c r="E234" s="1196"/>
      <c r="F234" s="1197"/>
      <c r="G234" s="1197"/>
      <c r="H234" s="1197"/>
      <c r="I234" s="1197"/>
      <c r="J234" s="1197"/>
      <c r="K234" s="1197"/>
      <c r="L234" s="1197"/>
      <c r="M234" s="1197"/>
      <c r="N234" s="1198"/>
      <c r="O234" s="196"/>
      <c r="P234" s="274"/>
      <c r="Q234" s="274"/>
      <c r="R234" s="274"/>
      <c r="S234" s="274"/>
    </row>
    <row r="235" spans="1:19" s="273" customFormat="1" ht="5.0999999999999996" customHeight="1" x14ac:dyDescent="0.2">
      <c r="A235" s="183"/>
      <c r="B235" s="38"/>
      <c r="C235" s="38"/>
      <c r="D235" s="569"/>
      <c r="E235" s="38"/>
      <c r="F235" s="38"/>
      <c r="G235" s="38"/>
      <c r="H235" s="38"/>
      <c r="I235" s="38"/>
      <c r="J235" s="38"/>
      <c r="K235" s="38"/>
      <c r="L235" s="38"/>
      <c r="M235" s="38"/>
      <c r="N235" s="38"/>
      <c r="O235" s="196"/>
      <c r="P235" s="274"/>
      <c r="Q235" s="274"/>
      <c r="R235" s="274"/>
      <c r="S235" s="274"/>
    </row>
    <row r="236" spans="1:19" s="273" customFormat="1" ht="12.75" customHeight="1" x14ac:dyDescent="0.2">
      <c r="A236" s="183"/>
      <c r="B236" s="38"/>
      <c r="C236" s="38"/>
      <c r="D236" s="569"/>
      <c r="E236" s="135"/>
      <c r="F236" s="1120" t="str">
        <f>Translations!$B$210</f>
        <v>Référence de fichiers externes, le cas échéant</v>
      </c>
      <c r="G236" s="1120"/>
      <c r="H236" s="1120"/>
      <c r="I236" s="1120"/>
      <c r="J236" s="1120"/>
      <c r="K236" s="1049"/>
      <c r="L236" s="1049"/>
      <c r="M236" s="1049"/>
      <c r="N236" s="1049"/>
      <c r="O236" s="196"/>
      <c r="P236" s="274"/>
      <c r="Q236" s="274"/>
      <c r="R236" s="274"/>
      <c r="S236" s="274"/>
    </row>
    <row r="237" spans="1:19" s="273" customFormat="1" ht="5.0999999999999996" customHeight="1" thickBot="1" x14ac:dyDescent="0.25">
      <c r="A237" s="183"/>
      <c r="B237" s="38"/>
      <c r="C237" s="38"/>
      <c r="D237" s="569"/>
      <c r="E237" s="38"/>
      <c r="F237" s="38"/>
      <c r="G237" s="38"/>
      <c r="H237" s="38"/>
      <c r="I237" s="38"/>
      <c r="J237" s="38"/>
      <c r="K237" s="38"/>
      <c r="L237" s="38"/>
      <c r="M237" s="38"/>
      <c r="N237" s="38"/>
      <c r="O237" s="196"/>
      <c r="P237" s="280"/>
      <c r="Q237" s="274"/>
      <c r="R237" s="274"/>
      <c r="S237" s="274"/>
    </row>
    <row r="238" spans="1:19" s="273" customFormat="1" ht="12.75" customHeight="1" x14ac:dyDescent="0.2">
      <c r="A238" s="183"/>
      <c r="B238" s="38"/>
      <c r="C238" s="38"/>
      <c r="D238" s="209" t="s">
        <v>115</v>
      </c>
      <c r="E238" s="1190" t="str">
        <f>Translations!$B$258</f>
        <v>La hiérarchie a-t-elle été respectée?</v>
      </c>
      <c r="F238" s="1190"/>
      <c r="G238" s="1190"/>
      <c r="H238" s="1301"/>
      <c r="I238" s="291"/>
      <c r="J238" s="287" t="str">
        <f>Translations!$B$259</f>
        <v xml:space="preserve"> Si tel n'est pas le cas, pourquoi?</v>
      </c>
      <c r="K238" s="1087"/>
      <c r="L238" s="1088"/>
      <c r="M238" s="1088"/>
      <c r="N238" s="1104"/>
      <c r="O238" s="196"/>
      <c r="P238" s="280"/>
      <c r="Q238" s="274"/>
      <c r="R238" s="274"/>
      <c r="S238" s="281" t="b">
        <f>AND(I238&lt;&gt;"",I238=FALSE)</f>
        <v>0</v>
      </c>
    </row>
    <row r="239" spans="1:19" s="273" customFormat="1" ht="5.0999999999999996" customHeight="1" x14ac:dyDescent="0.2">
      <c r="A239" s="183"/>
      <c r="B239" s="38"/>
      <c r="C239" s="38"/>
      <c r="D239" s="38"/>
      <c r="E239" s="575"/>
      <c r="F239" s="575"/>
      <c r="G239" s="575"/>
      <c r="H239" s="575"/>
      <c r="I239" s="575"/>
      <c r="J239" s="575"/>
      <c r="K239" s="575"/>
      <c r="L239" s="575"/>
      <c r="M239" s="575"/>
      <c r="N239" s="575"/>
      <c r="O239" s="196"/>
      <c r="P239" s="280"/>
      <c r="Q239" s="274"/>
      <c r="R239" s="274"/>
      <c r="S239" s="283"/>
    </row>
    <row r="240" spans="1:19" s="273" customFormat="1" ht="12.75" customHeight="1" x14ac:dyDescent="0.2">
      <c r="A240" s="183"/>
      <c r="B240" s="38"/>
      <c r="C240" s="38"/>
      <c r="D240" s="12"/>
      <c r="E240" s="12"/>
      <c r="F240" s="1076" t="str">
        <f>Translations!$B$264</f>
        <v>Autres précisions concernant l’écart pris rapport à la hiérarchie</v>
      </c>
      <c r="G240" s="1076"/>
      <c r="H240" s="1076"/>
      <c r="I240" s="1076"/>
      <c r="J240" s="1076"/>
      <c r="K240" s="1076"/>
      <c r="L240" s="1076"/>
      <c r="M240" s="1076"/>
      <c r="N240" s="1076"/>
      <c r="O240" s="196"/>
      <c r="P240" s="280"/>
      <c r="Q240" s="274"/>
      <c r="R240" s="274"/>
      <c r="S240" s="283"/>
    </row>
    <row r="241" spans="1:19" s="273" customFormat="1" ht="25.5" customHeight="1" thickBot="1" x14ac:dyDescent="0.25">
      <c r="A241" s="183"/>
      <c r="B241" s="38"/>
      <c r="C241" s="38"/>
      <c r="D241" s="12"/>
      <c r="E241" s="12"/>
      <c r="F241" s="1168"/>
      <c r="G241" s="1169"/>
      <c r="H241" s="1169"/>
      <c r="I241" s="1169"/>
      <c r="J241" s="1169"/>
      <c r="K241" s="1169"/>
      <c r="L241" s="1169"/>
      <c r="M241" s="1169"/>
      <c r="N241" s="1170"/>
      <c r="O241" s="196"/>
      <c r="P241" s="280"/>
      <c r="Q241" s="274"/>
      <c r="R241" s="274"/>
      <c r="S241" s="305" t="b">
        <f>S238</f>
        <v>0</v>
      </c>
    </row>
    <row r="242" spans="1:19" ht="5.0999999999999996" customHeight="1" x14ac:dyDescent="0.2">
      <c r="B242" s="199"/>
      <c r="C242" s="199"/>
      <c r="D242" s="199"/>
      <c r="E242" s="199"/>
      <c r="F242" s="199"/>
      <c r="G242" s="199"/>
      <c r="H242" s="199"/>
      <c r="I242" s="199"/>
      <c r="J242" s="199"/>
      <c r="K242" s="199"/>
      <c r="L242" s="199"/>
      <c r="M242" s="196"/>
      <c r="N242" s="214"/>
      <c r="O242" s="196"/>
      <c r="P242" s="197"/>
    </row>
    <row r="243" spans="1:19" x14ac:dyDescent="0.2">
      <c r="B243" s="199"/>
      <c r="C243" s="199"/>
      <c r="D243" s="199"/>
      <c r="E243" s="1291" t="str">
        <f>IF(L208=EUConst_Relevant,HYPERLINK(Q243,EUconst_MsgBackToSheetF),"")</f>
        <v/>
      </c>
      <c r="F243" s="1292"/>
      <c r="G243" s="1292"/>
      <c r="H243" s="1292"/>
      <c r="I243" s="1292"/>
      <c r="J243" s="1292"/>
      <c r="K243" s="1292"/>
      <c r="L243" s="1292"/>
      <c r="M243" s="1292"/>
      <c r="N243" s="1293"/>
      <c r="O243" s="196"/>
      <c r="P243" s="210" t="s">
        <v>677</v>
      </c>
      <c r="Q243" s="212" t="str">
        <f>Q210</f>
        <v/>
      </c>
    </row>
    <row r="244" spans="1:19" x14ac:dyDescent="0.2">
      <c r="B244" s="214"/>
      <c r="C244" s="214"/>
      <c r="D244" s="214"/>
      <c r="E244" s="214"/>
      <c r="F244" s="214"/>
      <c r="G244" s="214"/>
      <c r="H244" s="214"/>
      <c r="I244" s="214"/>
      <c r="J244" s="214"/>
      <c r="K244" s="214"/>
      <c r="L244" s="214"/>
      <c r="M244" s="214"/>
      <c r="N244" s="214"/>
      <c r="O244" s="196"/>
    </row>
    <row r="245" spans="1:19" ht="15.75" x14ac:dyDescent="0.25">
      <c r="B245" s="199"/>
      <c r="C245" s="206" t="s">
        <v>688</v>
      </c>
      <c r="D245" s="1295" t="str">
        <f>Translations!$B$429</f>
        <v>Hydrogène</v>
      </c>
      <c r="E245" s="1295"/>
      <c r="F245" s="1295"/>
      <c r="G245" s="1295"/>
      <c r="H245" s="1295"/>
      <c r="I245" s="1295"/>
      <c r="J245" s="1295"/>
      <c r="K245" s="1295"/>
      <c r="L245" s="1295"/>
      <c r="M245" s="1295"/>
      <c r="N245" s="1295"/>
      <c r="O245" s="196"/>
      <c r="P245" s="197"/>
    </row>
    <row r="246" spans="1:19" ht="5.0999999999999996" customHeight="1" x14ac:dyDescent="0.2">
      <c r="B246" s="199"/>
      <c r="C246" s="199"/>
      <c r="D246" s="199"/>
      <c r="E246" s="199"/>
      <c r="F246" s="199"/>
      <c r="G246" s="199"/>
      <c r="H246" s="199"/>
      <c r="I246" s="199"/>
      <c r="J246" s="199"/>
      <c r="K246" s="199"/>
      <c r="L246" s="199"/>
      <c r="M246" s="196"/>
      <c r="N246" s="196"/>
      <c r="O246" s="196"/>
      <c r="P246" s="197"/>
    </row>
    <row r="247" spans="1:19" ht="15" x14ac:dyDescent="0.25">
      <c r="B247" s="199"/>
      <c r="C247" s="207"/>
      <c r="D247" s="1296" t="str">
        <f>Translations!$B$515</f>
        <v>Module de calcul des niveaux d'activité historiques pour les sous-installations de production d'hydrogène</v>
      </c>
      <c r="E247" s="1281"/>
      <c r="F247" s="1281"/>
      <c r="G247" s="1281"/>
      <c r="H247" s="1281"/>
      <c r="I247" s="1281"/>
      <c r="J247" s="1281"/>
      <c r="K247" s="1281"/>
      <c r="L247" s="1281"/>
      <c r="M247" s="1281"/>
      <c r="N247" s="1281"/>
      <c r="O247" s="196"/>
      <c r="P247" s="197"/>
    </row>
    <row r="248" spans="1:19" ht="5.0999999999999996" customHeight="1" thickBot="1" x14ac:dyDescent="0.25">
      <c r="B248" s="199"/>
      <c r="C248" s="199"/>
      <c r="D248" s="199"/>
      <c r="E248" s="199"/>
      <c r="F248" s="199"/>
      <c r="G248" s="199"/>
      <c r="H248" s="199"/>
      <c r="I248" s="199"/>
      <c r="J248" s="199"/>
      <c r="K248" s="199"/>
      <c r="L248" s="199"/>
      <c r="M248" s="196"/>
      <c r="N248" s="196"/>
      <c r="O248" s="196"/>
      <c r="P248" s="197"/>
    </row>
    <row r="249" spans="1:19" ht="15.75" thickBot="1" x14ac:dyDescent="0.3">
      <c r="B249" s="199"/>
      <c r="C249" s="199"/>
      <c r="D249" s="209" t="s">
        <v>112</v>
      </c>
      <c r="E249" s="1284" t="str">
        <f>Translations!$B$435</f>
        <v>Pertinence de ce module dans votre installation:</v>
      </c>
      <c r="F249" s="1284"/>
      <c r="G249" s="1284"/>
      <c r="H249" s="1284"/>
      <c r="I249" s="1284"/>
      <c r="J249" s="1284"/>
      <c r="K249" s="1285"/>
      <c r="L249" s="1286" t="str">
        <f>IF(CNTR_ExistSubInstEntries,IF(COUNTIF(CNTR_SubInstListNames,INDEX(EUconst_BMlistNames,MATCH(Q249,EUconst_BMlistMainNumberOfBM,0)))&gt;0,EUConst_Relevant,EUConst_NotRelevant),"")</f>
        <v/>
      </c>
      <c r="M249" s="1287"/>
      <c r="N249" s="1288"/>
      <c r="O249" s="196"/>
      <c r="P249" s="210" t="s">
        <v>676</v>
      </c>
      <c r="Q249" s="211">
        <v>50</v>
      </c>
      <c r="S249" s="350" t="b">
        <f>L249=EUConst_NotRelevant</f>
        <v>0</v>
      </c>
    </row>
    <row r="250" spans="1:19" x14ac:dyDescent="0.2">
      <c r="B250" s="199"/>
      <c r="C250" s="199"/>
      <c r="D250" s="208"/>
      <c r="E250" s="1289" t="str">
        <f>Translations!$B$436</f>
        <v>Ce message est généré automatiquement à partir des données que vous avez saisies à la section C. I. de la feuille «C_InstallationDescription».</v>
      </c>
      <c r="F250" s="1290"/>
      <c r="G250" s="1290"/>
      <c r="H250" s="1290"/>
      <c r="I250" s="1290"/>
      <c r="J250" s="1290"/>
      <c r="K250" s="1290"/>
      <c r="L250" s="1290"/>
      <c r="M250" s="1290"/>
      <c r="N250" s="1290"/>
      <c r="O250" s="196"/>
      <c r="P250" s="197"/>
    </row>
    <row r="251" spans="1:19" x14ac:dyDescent="0.2">
      <c r="B251" s="199"/>
      <c r="C251" s="199"/>
      <c r="D251" s="199"/>
      <c r="E251" s="1291" t="str">
        <f>IF(L249=EUConst_Relevant,HYPERLINK(Q251,EUconst_MsgBackToSheetF),"")</f>
        <v/>
      </c>
      <c r="F251" s="1292"/>
      <c r="G251" s="1292"/>
      <c r="H251" s="1292"/>
      <c r="I251" s="1292"/>
      <c r="J251" s="1292"/>
      <c r="K251" s="1292"/>
      <c r="L251" s="1292"/>
      <c r="M251" s="1292"/>
      <c r="N251" s="1293"/>
      <c r="O251" s="196"/>
      <c r="P251" s="210" t="s">
        <v>677</v>
      </c>
      <c r="Q251" s="212" t="str">
        <f>IF(ISNUMBER(MATCH(Q249,CNTR_SubInstListBMnumbers,0)),"#JUMP_F"&amp;MATCH(Q249,CNTR_SubInstListBMnumbers,0),"")</f>
        <v/>
      </c>
    </row>
    <row r="252" spans="1:19" ht="5.0999999999999996" customHeight="1" x14ac:dyDescent="0.2">
      <c r="B252" s="199"/>
      <c r="C252" s="199"/>
      <c r="D252" s="199"/>
      <c r="E252" s="199"/>
      <c r="F252" s="199"/>
      <c r="G252" s="199"/>
      <c r="H252" s="199"/>
      <c r="I252" s="199"/>
      <c r="J252" s="199"/>
      <c r="K252" s="199"/>
      <c r="L252" s="199"/>
      <c r="M252" s="196"/>
      <c r="N252" s="196"/>
      <c r="O252" s="196"/>
      <c r="P252" s="197"/>
    </row>
    <row r="253" spans="1:19" x14ac:dyDescent="0.2">
      <c r="B253" s="199"/>
      <c r="C253" s="199"/>
      <c r="D253" s="209" t="s">
        <v>113</v>
      </c>
      <c r="E253" s="1284" t="str">
        <f>Translations!$B$516</f>
        <v>Fraction volumique d'hydrogène VF(H2)</v>
      </c>
      <c r="F253" s="1281"/>
      <c r="G253" s="1281"/>
      <c r="H253" s="1281"/>
      <c r="I253" s="1281"/>
      <c r="J253" s="1281"/>
      <c r="K253" s="1281"/>
      <c r="L253" s="1281"/>
      <c r="M253" s="1281"/>
      <c r="N253" s="1281"/>
      <c r="O253" s="196"/>
      <c r="P253" s="197"/>
    </row>
    <row r="254" spans="1:19" s="273" customFormat="1" ht="12.75" customHeight="1" x14ac:dyDescent="0.2">
      <c r="A254" s="183"/>
      <c r="B254" s="38"/>
      <c r="C254" s="38"/>
      <c r="D254" s="569"/>
      <c r="E254" s="1045" t="str">
        <f>Translations!$B$517</f>
        <v>Veuillez sélectionner ci-dessous la source de données utilisée pour la fraction volumique d’hydrogène conformément à l’annexe VII, section 4.6, des RATG.</v>
      </c>
      <c r="F254" s="1046"/>
      <c r="G254" s="1046"/>
      <c r="H254" s="1046"/>
      <c r="I254" s="1046"/>
      <c r="J254" s="1046"/>
      <c r="K254" s="1046"/>
      <c r="L254" s="1046"/>
      <c r="M254" s="1046"/>
      <c r="N254" s="1046"/>
      <c r="O254" s="196"/>
      <c r="P254" s="274"/>
      <c r="Q254" s="274"/>
      <c r="R254" s="274"/>
      <c r="S254" s="274"/>
    </row>
    <row r="255" spans="1:19" s="273" customFormat="1" ht="25.5" customHeight="1" x14ac:dyDescent="0.2">
      <c r="A255" s="183"/>
      <c r="B255" s="38"/>
      <c r="C255" s="38"/>
      <c r="D255" s="569"/>
      <c r="E255"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255" s="1046"/>
      <c r="G255" s="1046"/>
      <c r="H255" s="1046"/>
      <c r="I255" s="1046"/>
      <c r="J255" s="1046"/>
      <c r="K255" s="1046"/>
      <c r="L255" s="1046"/>
      <c r="M255" s="1046"/>
      <c r="N255" s="1046"/>
      <c r="O255" s="196"/>
      <c r="P255" s="274"/>
      <c r="Q255" s="274"/>
      <c r="R255" s="274"/>
      <c r="S255" s="274"/>
    </row>
    <row r="256" spans="1:19" s="295" customFormat="1" ht="25.5" customHeight="1" x14ac:dyDescent="0.2">
      <c r="A256" s="294"/>
      <c r="B256" s="136"/>
      <c r="C256" s="38"/>
      <c r="D256" s="137"/>
      <c r="E256" s="138"/>
      <c r="F256" s="138"/>
      <c r="G256" s="138"/>
      <c r="H256" s="138"/>
      <c r="I256" s="1112" t="str">
        <f>Translations!$B$254</f>
        <v>Source de données</v>
      </c>
      <c r="J256" s="1112"/>
      <c r="K256" s="1112" t="str">
        <f>Translations!$B$255</f>
        <v>Autre source de données (le cas échéant)</v>
      </c>
      <c r="L256" s="1112"/>
      <c r="M256" s="1112" t="str">
        <f>Translations!$B$255</f>
        <v>Autre source de données (le cas échéant)</v>
      </c>
      <c r="N256" s="1112"/>
      <c r="O256" s="196"/>
      <c r="P256" s="293"/>
      <c r="Q256" s="293"/>
      <c r="R256" s="293"/>
      <c r="S256" s="293"/>
    </row>
    <row r="257" spans="1:19" s="273" customFormat="1" ht="12.75" customHeight="1" x14ac:dyDescent="0.2">
      <c r="A257" s="183"/>
      <c r="B257" s="38"/>
      <c r="C257" s="38"/>
      <c r="D257" s="27"/>
      <c r="E257" s="135" t="s">
        <v>118</v>
      </c>
      <c r="F257" s="1074" t="str">
        <f>Translations!$B$518</f>
        <v>Production totale d'hydrogène</v>
      </c>
      <c r="G257" s="1074"/>
      <c r="H257" s="1075"/>
      <c r="I257" s="1087"/>
      <c r="J257" s="1088"/>
      <c r="K257" s="1089"/>
      <c r="L257" s="1090"/>
      <c r="M257" s="1089"/>
      <c r="N257" s="1091"/>
      <c r="O257" s="196"/>
      <c r="P257" s="274"/>
      <c r="Q257" s="274"/>
      <c r="R257" s="274"/>
      <c r="S257" s="274"/>
    </row>
    <row r="258" spans="1:19" s="273" customFormat="1" ht="12.75" customHeight="1" x14ac:dyDescent="0.2">
      <c r="A258" s="183"/>
      <c r="B258" s="38"/>
      <c r="C258" s="38"/>
      <c r="D258" s="27"/>
      <c r="E258" s="135" t="s">
        <v>119</v>
      </c>
      <c r="F258" s="1074" t="str">
        <f>Translations!$B$519</f>
        <v>Fraction volumique d'hydrogène</v>
      </c>
      <c r="G258" s="1074"/>
      <c r="H258" s="1075"/>
      <c r="I258" s="1087"/>
      <c r="J258" s="1088"/>
      <c r="K258" s="1089"/>
      <c r="L258" s="1090"/>
      <c r="M258" s="1089"/>
      <c r="N258" s="1091"/>
      <c r="O258" s="196"/>
      <c r="P258" s="274"/>
      <c r="Q258" s="274"/>
      <c r="R258" s="274"/>
      <c r="S258" s="274"/>
    </row>
    <row r="259" spans="1:19" s="273" customFormat="1" ht="12.75" customHeight="1" x14ac:dyDescent="0.2">
      <c r="A259" s="183"/>
      <c r="B259" s="38"/>
      <c r="C259" s="38"/>
      <c r="D259" s="27"/>
      <c r="E259" s="135" t="s">
        <v>120</v>
      </c>
      <c r="F259" s="1074" t="str">
        <f>Translations!$B$840</f>
        <v>Fraction volumique du monoxyde de carbone</v>
      </c>
      <c r="G259" s="1074"/>
      <c r="H259" s="1075"/>
      <c r="I259" s="1087"/>
      <c r="J259" s="1088"/>
      <c r="K259" s="1089"/>
      <c r="L259" s="1090"/>
      <c r="M259" s="1089"/>
      <c r="N259" s="1091"/>
      <c r="O259" s="196"/>
      <c r="P259" s="274"/>
      <c r="Q259" s="274"/>
      <c r="R259" s="274"/>
      <c r="S259" s="274"/>
    </row>
    <row r="260" spans="1:19" s="273" customFormat="1" ht="12.75" customHeight="1" x14ac:dyDescent="0.2">
      <c r="A260" s="183"/>
      <c r="B260" s="38"/>
      <c r="C260" s="38"/>
      <c r="D260" s="27"/>
      <c r="E260" s="135" t="s">
        <v>121</v>
      </c>
      <c r="F260" s="1074" t="str">
        <f>Translations!$B$841</f>
        <v>Chaleur exportée nette réelle</v>
      </c>
      <c r="G260" s="1074"/>
      <c r="H260" s="1075"/>
      <c r="I260" s="1087"/>
      <c r="J260" s="1088"/>
      <c r="K260" s="1089"/>
      <c r="L260" s="1090"/>
      <c r="M260" s="1089"/>
      <c r="N260" s="1091"/>
      <c r="O260" s="196"/>
      <c r="P260" s="274"/>
      <c r="Q260" s="274"/>
      <c r="R260" s="274"/>
      <c r="S260" s="274"/>
    </row>
    <row r="261" spans="1:19" s="273" customFormat="1" ht="12.75" customHeight="1" x14ac:dyDescent="0.2">
      <c r="A261" s="183"/>
      <c r="B261" s="38"/>
      <c r="C261" s="38"/>
      <c r="D261" s="27"/>
      <c r="E261" s="135" t="s">
        <v>122</v>
      </c>
      <c r="F261" s="1074" t="str">
        <f>Translations!$B$842</f>
        <v>Émissions directes réelles (à l’exclusion des émissions liées à la chaleur)</v>
      </c>
      <c r="G261" s="1074"/>
      <c r="H261" s="1075"/>
      <c r="I261" s="1184"/>
      <c r="J261" s="1184"/>
      <c r="K261" s="1184"/>
      <c r="L261" s="1184"/>
      <c r="M261" s="1184"/>
      <c r="N261" s="1184"/>
      <c r="O261" s="196"/>
      <c r="P261" s="274"/>
      <c r="Q261" s="274"/>
      <c r="R261" s="274"/>
      <c r="S261" s="274"/>
    </row>
    <row r="262" spans="1:19" ht="5.0999999999999996" customHeight="1" x14ac:dyDescent="0.2">
      <c r="B262" s="199"/>
      <c r="C262" s="199"/>
      <c r="D262" s="199"/>
      <c r="E262" s="199"/>
      <c r="F262" s="199"/>
      <c r="G262" s="199"/>
      <c r="H262" s="199"/>
      <c r="I262" s="199"/>
      <c r="J262" s="199"/>
      <c r="K262" s="199"/>
      <c r="L262" s="199"/>
      <c r="M262" s="196"/>
      <c r="N262" s="196"/>
      <c r="O262" s="196"/>
      <c r="P262" s="197"/>
    </row>
    <row r="263" spans="1:19" s="273" customFormat="1" ht="12.75" customHeight="1" x14ac:dyDescent="0.2">
      <c r="A263" s="183"/>
      <c r="B263" s="38"/>
      <c r="C263" s="38"/>
      <c r="D263" s="209" t="s">
        <v>114</v>
      </c>
      <c r="E263" s="1284" t="str">
        <f>Translations!$B$504</f>
        <v>Description complémentaire</v>
      </c>
      <c r="F263" s="1281"/>
      <c r="G263" s="1281"/>
      <c r="H263" s="1281"/>
      <c r="I263" s="1281"/>
      <c r="J263" s="1281"/>
      <c r="K263" s="1281"/>
      <c r="L263" s="1281"/>
      <c r="M263" s="1281"/>
      <c r="N263" s="1281"/>
      <c r="O263" s="196"/>
      <c r="P263" s="274"/>
      <c r="Q263" s="274"/>
      <c r="R263" s="274"/>
      <c r="S263" s="274"/>
    </row>
    <row r="264" spans="1:19" s="273" customFormat="1" ht="5.0999999999999996" customHeight="1" x14ac:dyDescent="0.2">
      <c r="A264" s="183"/>
      <c r="B264" s="38"/>
      <c r="C264" s="38"/>
      <c r="D264" s="209"/>
      <c r="E264" s="209"/>
      <c r="F264" s="209"/>
      <c r="G264" s="209"/>
      <c r="H264" s="209"/>
      <c r="I264" s="209"/>
      <c r="J264" s="209"/>
      <c r="K264" s="209"/>
      <c r="L264" s="209"/>
      <c r="M264" s="209"/>
      <c r="N264" s="209"/>
      <c r="O264" s="196"/>
      <c r="P264" s="274"/>
      <c r="Q264" s="274"/>
      <c r="R264" s="274"/>
      <c r="S264" s="274"/>
    </row>
    <row r="265" spans="1:19" s="273" customFormat="1" ht="12.75" customHeight="1" x14ac:dyDescent="0.2">
      <c r="A265" s="183"/>
      <c r="B265" s="38"/>
      <c r="C265" s="38"/>
      <c r="D265" s="569"/>
      <c r="E265" s="1298" t="str">
        <f>IF(L249=EUConst_Relevant,HYPERLINK("#" &amp; Q265,EUConst_MsgDescription),"")</f>
        <v/>
      </c>
      <c r="F265" s="1298"/>
      <c r="G265" s="1298"/>
      <c r="H265" s="1298"/>
      <c r="I265" s="1298"/>
      <c r="J265" s="1298"/>
      <c r="K265" s="1298"/>
      <c r="L265" s="1298"/>
      <c r="M265" s="1298"/>
      <c r="N265" s="1298"/>
      <c r="O265" s="196"/>
      <c r="P265" s="24" t="s">
        <v>441</v>
      </c>
      <c r="Q265" s="414" t="str">
        <f>"#"&amp;ADDRESS(ROW($C$10),COLUMN($C$10))</f>
        <v>#$C$10</v>
      </c>
      <c r="R265" s="274"/>
      <c r="S265" s="274"/>
    </row>
    <row r="266" spans="1:19" s="273" customFormat="1" ht="5.0999999999999996" customHeight="1" x14ac:dyDescent="0.2">
      <c r="A266" s="183"/>
      <c r="B266" s="38"/>
      <c r="C266" s="38"/>
      <c r="D266" s="209"/>
      <c r="E266" s="209"/>
      <c r="F266" s="209"/>
      <c r="G266" s="209"/>
      <c r="H266" s="209"/>
      <c r="I266" s="209"/>
      <c r="J266" s="209"/>
      <c r="K266" s="209"/>
      <c r="L266" s="209"/>
      <c r="M266" s="209"/>
      <c r="N266" s="209"/>
      <c r="O266" s="196"/>
      <c r="P266" s="158"/>
      <c r="Q266" s="274"/>
      <c r="R266" s="274"/>
      <c r="S266" s="274"/>
    </row>
    <row r="267" spans="1:19" s="273" customFormat="1" ht="38.25" customHeight="1" x14ac:dyDescent="0.2">
      <c r="A267" s="183"/>
      <c r="B267" s="38"/>
      <c r="C267" s="38"/>
      <c r="D267" s="26"/>
      <c r="E267" s="1196"/>
      <c r="F267" s="1197"/>
      <c r="G267" s="1197"/>
      <c r="H267" s="1197"/>
      <c r="I267" s="1197"/>
      <c r="J267" s="1197"/>
      <c r="K267" s="1197"/>
      <c r="L267" s="1197"/>
      <c r="M267" s="1197"/>
      <c r="N267" s="1198"/>
      <c r="O267" s="196"/>
      <c r="P267" s="274"/>
      <c r="Q267" s="274"/>
      <c r="R267" s="274"/>
      <c r="S267" s="274"/>
    </row>
    <row r="268" spans="1:19" s="273" customFormat="1" ht="5.0999999999999996" customHeight="1" x14ac:dyDescent="0.2">
      <c r="A268" s="183"/>
      <c r="B268" s="38"/>
      <c r="C268" s="38"/>
      <c r="D268" s="569"/>
      <c r="E268" s="38"/>
      <c r="F268" s="38"/>
      <c r="G268" s="38"/>
      <c r="H268" s="38"/>
      <c r="I268" s="38"/>
      <c r="J268" s="38"/>
      <c r="K268" s="38"/>
      <c r="L268" s="38"/>
      <c r="M268" s="38"/>
      <c r="N268" s="38"/>
      <c r="O268" s="196"/>
      <c r="P268" s="274"/>
      <c r="Q268" s="274"/>
      <c r="R268" s="274"/>
      <c r="S268" s="274"/>
    </row>
    <row r="269" spans="1:19" s="273" customFormat="1" ht="12.75" customHeight="1" x14ac:dyDescent="0.2">
      <c r="A269" s="183"/>
      <c r="B269" s="38"/>
      <c r="C269" s="38"/>
      <c r="D269" s="569"/>
      <c r="E269" s="135"/>
      <c r="F269" s="1120" t="str">
        <f>Translations!$B$210</f>
        <v>Référence de fichiers externes, le cas échéant</v>
      </c>
      <c r="G269" s="1120"/>
      <c r="H269" s="1120"/>
      <c r="I269" s="1120"/>
      <c r="J269" s="1120"/>
      <c r="K269" s="1049"/>
      <c r="L269" s="1049"/>
      <c r="M269" s="1049"/>
      <c r="N269" s="1049"/>
      <c r="O269" s="196"/>
      <c r="P269" s="274"/>
      <c r="Q269" s="274"/>
      <c r="R269" s="274"/>
      <c r="S269" s="274"/>
    </row>
    <row r="270" spans="1:19" s="273" customFormat="1" ht="5.0999999999999996" customHeight="1" thickBot="1" x14ac:dyDescent="0.25">
      <c r="A270" s="183"/>
      <c r="B270" s="38"/>
      <c r="C270" s="38"/>
      <c r="D270" s="569"/>
      <c r="E270" s="38"/>
      <c r="F270" s="38"/>
      <c r="G270" s="38"/>
      <c r="H270" s="38"/>
      <c r="I270" s="38"/>
      <c r="J270" s="38"/>
      <c r="K270" s="38"/>
      <c r="L270" s="38"/>
      <c r="M270" s="38"/>
      <c r="N270" s="38"/>
      <c r="O270" s="196"/>
      <c r="P270" s="280"/>
      <c r="Q270" s="274"/>
      <c r="R270" s="274"/>
      <c r="S270" s="274"/>
    </row>
    <row r="271" spans="1:19" s="273" customFormat="1" ht="12.75" customHeight="1" x14ac:dyDescent="0.2">
      <c r="A271" s="183"/>
      <c r="B271" s="38"/>
      <c r="C271" s="38"/>
      <c r="D271" s="209" t="s">
        <v>115</v>
      </c>
      <c r="E271" s="1190" t="str">
        <f>Translations!$B$258</f>
        <v>La hiérarchie a-t-elle été respectée?</v>
      </c>
      <c r="F271" s="1190"/>
      <c r="G271" s="1190"/>
      <c r="H271" s="1301"/>
      <c r="I271" s="291"/>
      <c r="J271" s="287" t="str">
        <f>Translations!$B$259</f>
        <v xml:space="preserve"> Si tel n'est pas le cas, pourquoi?</v>
      </c>
      <c r="K271" s="1087"/>
      <c r="L271" s="1088"/>
      <c r="M271" s="1088"/>
      <c r="N271" s="1104"/>
      <c r="O271" s="196"/>
      <c r="P271" s="280"/>
      <c r="Q271" s="274"/>
      <c r="R271" s="274"/>
      <c r="S271" s="281" t="b">
        <f>AND(I271&lt;&gt;"",I271=FALSE)</f>
        <v>0</v>
      </c>
    </row>
    <row r="272" spans="1:19" s="273" customFormat="1" ht="5.0999999999999996" customHeight="1" x14ac:dyDescent="0.2">
      <c r="A272" s="183"/>
      <c r="B272" s="38"/>
      <c r="C272" s="38"/>
      <c r="D272" s="38"/>
      <c r="E272" s="575"/>
      <c r="F272" s="575"/>
      <c r="G272" s="575"/>
      <c r="H272" s="575"/>
      <c r="I272" s="575"/>
      <c r="J272" s="575"/>
      <c r="K272" s="575"/>
      <c r="L272" s="575"/>
      <c r="M272" s="575"/>
      <c r="N272" s="575"/>
      <c r="O272" s="196"/>
      <c r="P272" s="280"/>
      <c r="Q272" s="274"/>
      <c r="R272" s="274"/>
      <c r="S272" s="283"/>
    </row>
    <row r="273" spans="1:19" s="273" customFormat="1" ht="12.75" customHeight="1" x14ac:dyDescent="0.2">
      <c r="A273" s="183"/>
      <c r="B273" s="38"/>
      <c r="C273" s="38"/>
      <c r="D273" s="12"/>
      <c r="E273" s="12"/>
      <c r="F273" s="1076" t="str">
        <f>Translations!$B$264</f>
        <v>Autres précisions concernant l’écart pris rapport à la hiérarchie</v>
      </c>
      <c r="G273" s="1076"/>
      <c r="H273" s="1076"/>
      <c r="I273" s="1076"/>
      <c r="J273" s="1076"/>
      <c r="K273" s="1076"/>
      <c r="L273" s="1076"/>
      <c r="M273" s="1076"/>
      <c r="N273" s="1076"/>
      <c r="O273" s="196"/>
      <c r="P273" s="280"/>
      <c r="Q273" s="274"/>
      <c r="R273" s="274"/>
      <c r="S273" s="283"/>
    </row>
    <row r="274" spans="1:19" s="273" customFormat="1" ht="25.5" customHeight="1" thickBot="1" x14ac:dyDescent="0.25">
      <c r="A274" s="183"/>
      <c r="B274" s="38"/>
      <c r="C274" s="38"/>
      <c r="D274" s="12"/>
      <c r="E274" s="12"/>
      <c r="F274" s="1168"/>
      <c r="G274" s="1169"/>
      <c r="H274" s="1169"/>
      <c r="I274" s="1169"/>
      <c r="J274" s="1169"/>
      <c r="K274" s="1169"/>
      <c r="L274" s="1169"/>
      <c r="M274" s="1169"/>
      <c r="N274" s="1170"/>
      <c r="O274" s="196"/>
      <c r="P274" s="280"/>
      <c r="Q274" s="274"/>
      <c r="R274" s="274"/>
      <c r="S274" s="305" t="b">
        <f>S271</f>
        <v>0</v>
      </c>
    </row>
    <row r="275" spans="1:19" ht="5.0999999999999996" customHeight="1" x14ac:dyDescent="0.2">
      <c r="B275" s="199"/>
      <c r="C275" s="199"/>
      <c r="D275" s="199"/>
      <c r="E275" s="199"/>
      <c r="F275" s="199"/>
      <c r="G275" s="199"/>
      <c r="H275" s="199"/>
      <c r="I275" s="199"/>
      <c r="J275" s="199"/>
      <c r="K275" s="199"/>
      <c r="L275" s="199"/>
      <c r="M275" s="196"/>
      <c r="N275" s="196"/>
      <c r="O275" s="196"/>
      <c r="P275" s="197"/>
    </row>
    <row r="276" spans="1:19" x14ac:dyDescent="0.2">
      <c r="B276" s="199"/>
      <c r="C276" s="199"/>
      <c r="D276" s="199"/>
      <c r="E276" s="1291" t="str">
        <f>IF(L249=EUConst_Relevant,HYPERLINK(Q276,EUconst_MsgBackToSheetF),"")</f>
        <v/>
      </c>
      <c r="F276" s="1292"/>
      <c r="G276" s="1292"/>
      <c r="H276" s="1292"/>
      <c r="I276" s="1292"/>
      <c r="J276" s="1292"/>
      <c r="K276" s="1292"/>
      <c r="L276" s="1292"/>
      <c r="M276" s="1292"/>
      <c r="N276" s="1293"/>
      <c r="O276" s="196"/>
      <c r="P276" s="210" t="s">
        <v>677</v>
      </c>
      <c r="Q276" s="212" t="str">
        <f>Q251</f>
        <v/>
      </c>
    </row>
    <row r="277" spans="1:19" x14ac:dyDescent="0.2">
      <c r="B277" s="214"/>
      <c r="C277" s="214"/>
      <c r="D277" s="214"/>
      <c r="E277" s="214"/>
      <c r="F277" s="214"/>
      <c r="G277" s="214"/>
      <c r="H277" s="214"/>
      <c r="I277" s="214"/>
      <c r="J277" s="214"/>
      <c r="K277" s="214"/>
      <c r="L277" s="214"/>
      <c r="M277" s="214"/>
      <c r="N277" s="214"/>
      <c r="O277" s="196"/>
    </row>
    <row r="278" spans="1:19" ht="15.75" x14ac:dyDescent="0.25">
      <c r="B278" s="199"/>
      <c r="C278" s="206" t="s">
        <v>689</v>
      </c>
      <c r="D278" s="1295" t="str">
        <f>Translations!$B$430</f>
        <v>Gaz de synthèse</v>
      </c>
      <c r="E278" s="1295"/>
      <c r="F278" s="1295"/>
      <c r="G278" s="1295"/>
      <c r="H278" s="1295"/>
      <c r="I278" s="1295"/>
      <c r="J278" s="1295"/>
      <c r="K278" s="1295"/>
      <c r="L278" s="1295"/>
      <c r="M278" s="1295"/>
      <c r="N278" s="1295"/>
      <c r="O278" s="196"/>
      <c r="P278" s="197"/>
    </row>
    <row r="279" spans="1:19" ht="5.0999999999999996" customHeight="1" x14ac:dyDescent="0.2">
      <c r="B279" s="199"/>
      <c r="C279" s="199"/>
      <c r="D279" s="199"/>
      <c r="E279" s="199"/>
      <c r="F279" s="199"/>
      <c r="G279" s="199"/>
      <c r="H279" s="199"/>
      <c r="I279" s="199"/>
      <c r="J279" s="199"/>
      <c r="K279" s="199"/>
      <c r="L279" s="199"/>
      <c r="M279" s="196"/>
      <c r="N279" s="196"/>
      <c r="O279" s="196"/>
      <c r="P279" s="197"/>
    </row>
    <row r="280" spans="1:19" ht="15" x14ac:dyDescent="0.25">
      <c r="B280" s="199"/>
      <c r="C280" s="207"/>
      <c r="D280" s="1296" t="str">
        <f>Translations!$B$520</f>
        <v>Module de calcul des niveaux d'activité historiques pour les sous-installations de production de gaz de synthèse</v>
      </c>
      <c r="E280" s="1281"/>
      <c r="F280" s="1281"/>
      <c r="G280" s="1281"/>
      <c r="H280" s="1281"/>
      <c r="I280" s="1281"/>
      <c r="J280" s="1281"/>
      <c r="K280" s="1281"/>
      <c r="L280" s="1281"/>
      <c r="M280" s="1281"/>
      <c r="N280" s="1281"/>
      <c r="O280" s="196"/>
      <c r="P280" s="197"/>
    </row>
    <row r="281" spans="1:19" ht="5.0999999999999996" customHeight="1" thickBot="1" x14ac:dyDescent="0.25">
      <c r="B281" s="199"/>
      <c r="C281" s="199"/>
      <c r="D281" s="199"/>
      <c r="E281" s="199"/>
      <c r="F281" s="199"/>
      <c r="G281" s="199"/>
      <c r="H281" s="199"/>
      <c r="I281" s="199"/>
      <c r="J281" s="199"/>
      <c r="K281" s="199"/>
      <c r="L281" s="199"/>
      <c r="M281" s="196"/>
      <c r="N281" s="196"/>
      <c r="O281" s="196"/>
      <c r="P281" s="197"/>
    </row>
    <row r="282" spans="1:19" ht="15.75" thickBot="1" x14ac:dyDescent="0.3">
      <c r="B282" s="199"/>
      <c r="C282" s="199"/>
      <c r="D282" s="209" t="s">
        <v>112</v>
      </c>
      <c r="E282" s="1284" t="str">
        <f>Translations!$B$435</f>
        <v>Pertinence de ce module dans votre installation:</v>
      </c>
      <c r="F282" s="1284"/>
      <c r="G282" s="1284"/>
      <c r="H282" s="1284"/>
      <c r="I282" s="1284"/>
      <c r="J282" s="1284"/>
      <c r="K282" s="1285"/>
      <c r="L282" s="1286" t="str">
        <f>IF(CNTR_ExistSubInstEntries,IF(COUNTIF(CNTR_SubInstListNames,INDEX(EUconst_BMlistNames,MATCH(Q282,EUconst_BMlistMainNumberOfBM,0)))&gt;0,EUConst_Relevant,EUConst_NotRelevant),"")</f>
        <v/>
      </c>
      <c r="M282" s="1287"/>
      <c r="N282" s="1288"/>
      <c r="O282" s="196"/>
      <c r="P282" s="210" t="s">
        <v>676</v>
      </c>
      <c r="Q282" s="211">
        <v>51</v>
      </c>
      <c r="S282" s="350" t="b">
        <f>L282=EUConst_NotRelevant</f>
        <v>0</v>
      </c>
    </row>
    <row r="283" spans="1:19" x14ac:dyDescent="0.2">
      <c r="B283" s="199"/>
      <c r="C283" s="199"/>
      <c r="D283" s="208"/>
      <c r="E283" s="1289" t="str">
        <f>Translations!$B$436</f>
        <v>Ce message est généré automatiquement à partir des données que vous avez saisies à la section C. I. de la feuille «C_InstallationDescription».</v>
      </c>
      <c r="F283" s="1290"/>
      <c r="G283" s="1290"/>
      <c r="H283" s="1290"/>
      <c r="I283" s="1290"/>
      <c r="J283" s="1290"/>
      <c r="K283" s="1290"/>
      <c r="L283" s="1290"/>
      <c r="M283" s="1290"/>
      <c r="N283" s="1290"/>
      <c r="O283" s="196"/>
      <c r="P283" s="197"/>
    </row>
    <row r="284" spans="1:19" x14ac:dyDescent="0.2">
      <c r="B284" s="199"/>
      <c r="C284" s="199"/>
      <c r="D284" s="199"/>
      <c r="E284" s="1291" t="str">
        <f>IF(L282=EUConst_Relevant,HYPERLINK(Q284,EUconst_MsgBackToSheetF),"")</f>
        <v/>
      </c>
      <c r="F284" s="1292"/>
      <c r="G284" s="1292"/>
      <c r="H284" s="1292"/>
      <c r="I284" s="1292"/>
      <c r="J284" s="1292"/>
      <c r="K284" s="1292"/>
      <c r="L284" s="1292"/>
      <c r="M284" s="1292"/>
      <c r="N284" s="1293"/>
      <c r="O284" s="196"/>
      <c r="P284" s="210" t="s">
        <v>677</v>
      </c>
      <c r="Q284" s="212" t="str">
        <f>IF(ISNUMBER(MATCH(Q282,CNTR_SubInstListBMnumbers,0)),"#JUMP_F"&amp;MATCH(Q282,CNTR_SubInstListBMnumbers,0),"")</f>
        <v/>
      </c>
    </row>
    <row r="285" spans="1:19" ht="5.0999999999999996" customHeight="1" x14ac:dyDescent="0.2">
      <c r="B285" s="199"/>
      <c r="C285" s="199"/>
      <c r="D285" s="199"/>
      <c r="E285" s="199"/>
      <c r="F285" s="199"/>
      <c r="G285" s="199"/>
      <c r="H285" s="199"/>
      <c r="I285" s="199"/>
      <c r="J285" s="199"/>
      <c r="K285" s="199"/>
      <c r="L285" s="199"/>
      <c r="M285" s="196"/>
      <c r="N285" s="196"/>
      <c r="O285" s="196"/>
      <c r="P285" s="197"/>
    </row>
    <row r="286" spans="1:19" ht="12.75" customHeight="1" x14ac:dyDescent="0.2">
      <c r="B286" s="199"/>
      <c r="C286" s="199"/>
      <c r="D286" s="209" t="s">
        <v>113</v>
      </c>
      <c r="E286" s="1284" t="str">
        <f>Translations!$B$516</f>
        <v>Fraction volumique d'hydrogène VF(H2)</v>
      </c>
      <c r="F286" s="1281"/>
      <c r="G286" s="1281"/>
      <c r="H286" s="1281"/>
      <c r="I286" s="1281"/>
      <c r="J286" s="1281"/>
      <c r="K286" s="1281"/>
      <c r="L286" s="1281"/>
      <c r="M286" s="1281"/>
      <c r="N286" s="1281"/>
      <c r="O286" s="196"/>
      <c r="P286" s="197"/>
    </row>
    <row r="287" spans="1:19" s="273" customFormat="1" ht="12.75" customHeight="1" x14ac:dyDescent="0.2">
      <c r="A287" s="183"/>
      <c r="B287" s="38"/>
      <c r="C287" s="38"/>
      <c r="D287" s="569"/>
      <c r="E287" s="1045" t="str">
        <f>Translations!$B$517</f>
        <v>Veuillez sélectionner ci-dessous la source de données utilisée pour la fraction volumique d’hydrogène conformément à l’annexe VII, section 4.6, des RATG.</v>
      </c>
      <c r="F287" s="1046"/>
      <c r="G287" s="1046"/>
      <c r="H287" s="1046"/>
      <c r="I287" s="1046"/>
      <c r="J287" s="1046"/>
      <c r="K287" s="1046"/>
      <c r="L287" s="1046"/>
      <c r="M287" s="1046"/>
      <c r="N287" s="1046"/>
      <c r="O287" s="196"/>
      <c r="P287" s="274"/>
      <c r="Q287" s="274"/>
      <c r="R287" s="274"/>
      <c r="S287" s="274"/>
    </row>
    <row r="288" spans="1:19" s="273" customFormat="1" ht="25.5" customHeight="1" x14ac:dyDescent="0.2">
      <c r="A288" s="183"/>
      <c r="B288" s="38"/>
      <c r="C288" s="38"/>
      <c r="D288" s="569"/>
      <c r="E288"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288" s="1046"/>
      <c r="G288" s="1046"/>
      <c r="H288" s="1046"/>
      <c r="I288" s="1046"/>
      <c r="J288" s="1046"/>
      <c r="K288" s="1046"/>
      <c r="L288" s="1046"/>
      <c r="M288" s="1046"/>
      <c r="N288" s="1046"/>
      <c r="O288" s="196"/>
      <c r="P288" s="274"/>
      <c r="Q288" s="274"/>
      <c r="R288" s="274"/>
      <c r="S288" s="274"/>
    </row>
    <row r="289" spans="1:19" s="295" customFormat="1" ht="25.5" customHeight="1" x14ac:dyDescent="0.2">
      <c r="A289" s="294"/>
      <c r="B289" s="136"/>
      <c r="C289" s="38"/>
      <c r="D289" s="137"/>
      <c r="E289" s="138"/>
      <c r="F289" s="138"/>
      <c r="G289" s="138"/>
      <c r="H289" s="138"/>
      <c r="I289" s="1112" t="str">
        <f>Translations!$B$254</f>
        <v>Source de données</v>
      </c>
      <c r="J289" s="1112"/>
      <c r="K289" s="1112" t="str">
        <f>Translations!$B$255</f>
        <v>Autre source de données (le cas échéant)</v>
      </c>
      <c r="L289" s="1112"/>
      <c r="M289" s="1112" t="str">
        <f>Translations!$B$255</f>
        <v>Autre source de données (le cas échéant)</v>
      </c>
      <c r="N289" s="1112"/>
      <c r="O289" s="196"/>
      <c r="P289" s="293"/>
      <c r="Q289" s="293"/>
      <c r="R289" s="293"/>
      <c r="S289" s="293"/>
    </row>
    <row r="290" spans="1:19" s="273" customFormat="1" ht="12.75" customHeight="1" x14ac:dyDescent="0.2">
      <c r="A290" s="183"/>
      <c r="B290" s="38"/>
      <c r="C290" s="38"/>
      <c r="D290" s="27"/>
      <c r="E290" s="135"/>
      <c r="F290" s="1074" t="str">
        <f>Translations!$B$521</f>
        <v>Production totale de gaz de synthèse</v>
      </c>
      <c r="G290" s="1074"/>
      <c r="H290" s="1075"/>
      <c r="I290" s="1087"/>
      <c r="J290" s="1088"/>
      <c r="K290" s="1089"/>
      <c r="L290" s="1090"/>
      <c r="M290" s="1089"/>
      <c r="N290" s="1091"/>
      <c r="O290" s="196"/>
      <c r="P290" s="274"/>
      <c r="Q290" s="274"/>
      <c r="R290" s="274"/>
      <c r="S290" s="274"/>
    </row>
    <row r="291" spans="1:19" s="273" customFormat="1" ht="12.75" customHeight="1" x14ac:dyDescent="0.2">
      <c r="A291" s="183"/>
      <c r="B291" s="38"/>
      <c r="C291" s="38"/>
      <c r="D291" s="27"/>
      <c r="E291" s="135"/>
      <c r="F291" s="1074" t="str">
        <f>Translations!$B$507</f>
        <v>Données relatives à la composition</v>
      </c>
      <c r="G291" s="1074"/>
      <c r="H291" s="1075"/>
      <c r="I291" s="1087"/>
      <c r="J291" s="1088"/>
      <c r="K291" s="1089"/>
      <c r="L291" s="1090"/>
      <c r="M291" s="1089"/>
      <c r="N291" s="1091"/>
      <c r="O291" s="196"/>
      <c r="P291" s="274"/>
      <c r="Q291" s="274"/>
      <c r="R291" s="274"/>
      <c r="S291" s="274"/>
    </row>
    <row r="292" spans="1:19" ht="5.0999999999999996" customHeight="1" x14ac:dyDescent="0.2">
      <c r="B292" s="199"/>
      <c r="C292" s="199"/>
      <c r="D292" s="199"/>
      <c r="E292" s="199"/>
      <c r="F292" s="199"/>
      <c r="G292" s="199"/>
      <c r="H292" s="199"/>
      <c r="I292" s="199"/>
      <c r="J292" s="199"/>
      <c r="K292" s="199"/>
      <c r="L292" s="199"/>
      <c r="M292" s="196"/>
      <c r="N292" s="196"/>
      <c r="O292" s="196"/>
      <c r="P292" s="197"/>
    </row>
    <row r="293" spans="1:19" s="273" customFormat="1" ht="12.75" customHeight="1" x14ac:dyDescent="0.2">
      <c r="A293" s="183"/>
      <c r="B293" s="38"/>
      <c r="C293" s="38"/>
      <c r="D293" s="209" t="s">
        <v>114</v>
      </c>
      <c r="E293" s="1284" t="str">
        <f>Translations!$B$504</f>
        <v>Description complémentaire</v>
      </c>
      <c r="F293" s="1281"/>
      <c r="G293" s="1281"/>
      <c r="H293" s="1281"/>
      <c r="I293" s="1281"/>
      <c r="J293" s="1281"/>
      <c r="K293" s="1281"/>
      <c r="L293" s="1281"/>
      <c r="M293" s="1281"/>
      <c r="N293" s="1281"/>
      <c r="O293" s="196"/>
      <c r="P293" s="274"/>
      <c r="Q293" s="274"/>
      <c r="R293" s="274"/>
      <c r="S293" s="274"/>
    </row>
    <row r="294" spans="1:19" s="273" customFormat="1" ht="5.0999999999999996" customHeight="1" x14ac:dyDescent="0.2">
      <c r="A294" s="183"/>
      <c r="B294" s="38"/>
      <c r="C294" s="38"/>
      <c r="D294" s="209"/>
      <c r="E294" s="209"/>
      <c r="F294" s="209"/>
      <c r="G294" s="209"/>
      <c r="H294" s="209"/>
      <c r="I294" s="209"/>
      <c r="J294" s="209"/>
      <c r="K294" s="209"/>
      <c r="L294" s="209"/>
      <c r="M294" s="209"/>
      <c r="N294" s="209"/>
      <c r="O294" s="196"/>
      <c r="P294" s="274"/>
      <c r="Q294" s="274"/>
      <c r="R294" s="274"/>
      <c r="S294" s="274"/>
    </row>
    <row r="295" spans="1:19" s="273" customFormat="1" ht="12.75" customHeight="1" x14ac:dyDescent="0.2">
      <c r="A295" s="183"/>
      <c r="B295" s="38"/>
      <c r="C295" s="38"/>
      <c r="D295" s="569"/>
      <c r="E295" s="1298" t="str">
        <f>IF(L282=EUConst_Relevant,HYPERLINK("#" &amp; Q295,EUConst_MsgDescription),"")</f>
        <v/>
      </c>
      <c r="F295" s="1298"/>
      <c r="G295" s="1298"/>
      <c r="H295" s="1298"/>
      <c r="I295" s="1298"/>
      <c r="J295" s="1298"/>
      <c r="K295" s="1298"/>
      <c r="L295" s="1298"/>
      <c r="M295" s="1298"/>
      <c r="N295" s="1298"/>
      <c r="O295" s="196"/>
      <c r="P295" s="24" t="s">
        <v>441</v>
      </c>
      <c r="Q295" s="414" t="str">
        <f>"#"&amp;ADDRESS(ROW($C$10),COLUMN($C$10))</f>
        <v>#$C$10</v>
      </c>
      <c r="R295" s="274"/>
      <c r="S295" s="274"/>
    </row>
    <row r="296" spans="1:19" s="273" customFormat="1" ht="5.0999999999999996" customHeight="1" x14ac:dyDescent="0.2">
      <c r="A296" s="183"/>
      <c r="B296" s="38"/>
      <c r="C296" s="38"/>
      <c r="D296" s="209"/>
      <c r="E296" s="209"/>
      <c r="F296" s="209"/>
      <c r="G296" s="209"/>
      <c r="H296" s="209"/>
      <c r="I296" s="209"/>
      <c r="J296" s="209"/>
      <c r="K296" s="209"/>
      <c r="L296" s="209"/>
      <c r="M296" s="209"/>
      <c r="N296" s="209"/>
      <c r="O296" s="196"/>
      <c r="P296" s="158"/>
      <c r="Q296" s="274"/>
      <c r="R296" s="274"/>
      <c r="S296" s="274"/>
    </row>
    <row r="297" spans="1:19" s="273" customFormat="1" ht="38.25" customHeight="1" x14ac:dyDescent="0.2">
      <c r="A297" s="183"/>
      <c r="B297" s="38"/>
      <c r="C297" s="38"/>
      <c r="D297" s="26"/>
      <c r="E297" s="1196"/>
      <c r="F297" s="1197"/>
      <c r="G297" s="1197"/>
      <c r="H297" s="1197"/>
      <c r="I297" s="1197"/>
      <c r="J297" s="1197"/>
      <c r="K297" s="1197"/>
      <c r="L297" s="1197"/>
      <c r="M297" s="1197"/>
      <c r="N297" s="1198"/>
      <c r="O297" s="196"/>
      <c r="P297" s="274"/>
      <c r="Q297" s="274"/>
      <c r="R297" s="274"/>
      <c r="S297" s="274"/>
    </row>
    <row r="298" spans="1:19" s="273" customFormat="1" ht="5.0999999999999996" customHeight="1" x14ac:dyDescent="0.2">
      <c r="A298" s="183"/>
      <c r="B298" s="38"/>
      <c r="C298" s="38"/>
      <c r="D298" s="569"/>
      <c r="E298" s="38"/>
      <c r="F298" s="38"/>
      <c r="G298" s="38"/>
      <c r="H298" s="38"/>
      <c r="I298" s="38"/>
      <c r="J298" s="38"/>
      <c r="K298" s="38"/>
      <c r="L298" s="38"/>
      <c r="M298" s="38"/>
      <c r="N298" s="38"/>
      <c r="O298" s="196"/>
      <c r="P298" s="274"/>
      <c r="Q298" s="274"/>
      <c r="R298" s="274"/>
      <c r="S298" s="274"/>
    </row>
    <row r="299" spans="1:19" s="273" customFormat="1" ht="12.75" customHeight="1" x14ac:dyDescent="0.2">
      <c r="A299" s="183"/>
      <c r="B299" s="38"/>
      <c r="C299" s="38"/>
      <c r="D299" s="569"/>
      <c r="E299" s="135"/>
      <c r="F299" s="1120" t="str">
        <f>Translations!$B$210</f>
        <v>Référence de fichiers externes, le cas échéant</v>
      </c>
      <c r="G299" s="1120"/>
      <c r="H299" s="1120"/>
      <c r="I299" s="1120"/>
      <c r="J299" s="1120"/>
      <c r="K299" s="1049"/>
      <c r="L299" s="1049"/>
      <c r="M299" s="1049"/>
      <c r="N299" s="1049"/>
      <c r="O299" s="196"/>
      <c r="P299" s="274"/>
      <c r="Q299" s="274"/>
      <c r="R299" s="274"/>
      <c r="S299" s="274"/>
    </row>
    <row r="300" spans="1:19" s="273" customFormat="1" ht="5.0999999999999996" customHeight="1" thickBot="1" x14ac:dyDescent="0.25">
      <c r="A300" s="183"/>
      <c r="B300" s="38"/>
      <c r="C300" s="38"/>
      <c r="D300" s="569"/>
      <c r="E300" s="38"/>
      <c r="F300" s="38"/>
      <c r="G300" s="38"/>
      <c r="H300" s="38"/>
      <c r="I300" s="38"/>
      <c r="J300" s="38"/>
      <c r="K300" s="38"/>
      <c r="L300" s="38"/>
      <c r="M300" s="38"/>
      <c r="N300" s="38"/>
      <c r="O300" s="196"/>
      <c r="P300" s="280"/>
      <c r="Q300" s="274"/>
      <c r="R300" s="274"/>
      <c r="S300" s="274"/>
    </row>
    <row r="301" spans="1:19" s="273" customFormat="1" ht="12.75" customHeight="1" x14ac:dyDescent="0.2">
      <c r="A301" s="183"/>
      <c r="B301" s="38"/>
      <c r="C301" s="38"/>
      <c r="D301" s="209" t="s">
        <v>115</v>
      </c>
      <c r="E301" s="1190" t="str">
        <f>Translations!$B$258</f>
        <v>La hiérarchie a-t-elle été respectée?</v>
      </c>
      <c r="F301" s="1190"/>
      <c r="G301" s="1190"/>
      <c r="H301" s="1301"/>
      <c r="I301" s="291"/>
      <c r="J301" s="287" t="str">
        <f>Translations!$B$259</f>
        <v xml:space="preserve"> Si tel n'est pas le cas, pourquoi?</v>
      </c>
      <c r="K301" s="1087"/>
      <c r="L301" s="1088"/>
      <c r="M301" s="1088"/>
      <c r="N301" s="1104"/>
      <c r="O301" s="196"/>
      <c r="P301" s="280"/>
      <c r="Q301" s="274"/>
      <c r="R301" s="274"/>
      <c r="S301" s="281" t="b">
        <f>AND(I301&lt;&gt;"",I301=FALSE)</f>
        <v>0</v>
      </c>
    </row>
    <row r="302" spans="1:19" s="273" customFormat="1" ht="5.0999999999999996" customHeight="1" x14ac:dyDescent="0.2">
      <c r="A302" s="183"/>
      <c r="B302" s="38"/>
      <c r="C302" s="38"/>
      <c r="D302" s="38"/>
      <c r="E302" s="575"/>
      <c r="F302" s="575"/>
      <c r="G302" s="575"/>
      <c r="H302" s="575"/>
      <c r="I302" s="575"/>
      <c r="J302" s="575"/>
      <c r="K302" s="575"/>
      <c r="L302" s="575"/>
      <c r="M302" s="575"/>
      <c r="N302" s="575"/>
      <c r="O302" s="196"/>
      <c r="P302" s="280"/>
      <c r="Q302" s="274"/>
      <c r="R302" s="274"/>
      <c r="S302" s="283"/>
    </row>
    <row r="303" spans="1:19" s="273" customFormat="1" ht="12.75" customHeight="1" x14ac:dyDescent="0.2">
      <c r="A303" s="183"/>
      <c r="B303" s="38"/>
      <c r="C303" s="38"/>
      <c r="D303" s="12"/>
      <c r="E303" s="12"/>
      <c r="F303" s="1076" t="str">
        <f>Translations!$B$264</f>
        <v>Autres précisions concernant l’écart pris rapport à la hiérarchie</v>
      </c>
      <c r="G303" s="1076"/>
      <c r="H303" s="1076"/>
      <c r="I303" s="1076"/>
      <c r="J303" s="1076"/>
      <c r="K303" s="1076"/>
      <c r="L303" s="1076"/>
      <c r="M303" s="1076"/>
      <c r="N303" s="1076"/>
      <c r="O303" s="196"/>
      <c r="P303" s="280"/>
      <c r="Q303" s="274"/>
      <c r="R303" s="274"/>
      <c r="S303" s="283"/>
    </row>
    <row r="304" spans="1:19" s="273" customFormat="1" ht="25.5" customHeight="1" thickBot="1" x14ac:dyDescent="0.25">
      <c r="A304" s="183"/>
      <c r="B304" s="38"/>
      <c r="C304" s="38"/>
      <c r="D304" s="12"/>
      <c r="E304" s="12"/>
      <c r="F304" s="1168"/>
      <c r="G304" s="1169"/>
      <c r="H304" s="1169"/>
      <c r="I304" s="1169"/>
      <c r="J304" s="1169"/>
      <c r="K304" s="1169"/>
      <c r="L304" s="1169"/>
      <c r="M304" s="1169"/>
      <c r="N304" s="1170"/>
      <c r="O304" s="196"/>
      <c r="P304" s="280"/>
      <c r="Q304" s="274"/>
      <c r="R304" s="274"/>
      <c r="S304" s="305" t="b">
        <f>S301</f>
        <v>0</v>
      </c>
    </row>
    <row r="305" spans="1:19" s="273" customFormat="1" ht="5.0999999999999996" customHeight="1" x14ac:dyDescent="0.2">
      <c r="A305" s="183"/>
      <c r="B305" s="38"/>
      <c r="C305" s="38"/>
      <c r="D305" s="569"/>
      <c r="E305" s="38"/>
      <c r="F305" s="38"/>
      <c r="G305" s="38"/>
      <c r="H305" s="38"/>
      <c r="I305" s="38"/>
      <c r="J305" s="38"/>
      <c r="K305" s="38"/>
      <c r="L305" s="38"/>
      <c r="M305" s="38"/>
      <c r="N305" s="38"/>
      <c r="O305" s="196"/>
      <c r="P305" s="274"/>
      <c r="Q305" s="274"/>
      <c r="R305" s="274"/>
      <c r="S305" s="274"/>
    </row>
    <row r="306" spans="1:19" x14ac:dyDescent="0.2">
      <c r="B306" s="199"/>
      <c r="C306" s="199"/>
      <c r="D306" s="199"/>
      <c r="E306" s="1291" t="str">
        <f>IF(L282=EUConst_Relevant,HYPERLINK(Q306,EUconst_MsgBackToSheetF),"")</f>
        <v/>
      </c>
      <c r="F306" s="1292"/>
      <c r="G306" s="1292"/>
      <c r="H306" s="1292"/>
      <c r="I306" s="1292"/>
      <c r="J306" s="1292"/>
      <c r="K306" s="1292"/>
      <c r="L306" s="1292"/>
      <c r="M306" s="1292"/>
      <c r="N306" s="1293"/>
      <c r="O306" s="196"/>
      <c r="P306" s="210" t="s">
        <v>677</v>
      </c>
      <c r="Q306" s="212" t="str">
        <f>Q284</f>
        <v/>
      </c>
    </row>
    <row r="307" spans="1:19" x14ac:dyDescent="0.2">
      <c r="B307" s="214"/>
      <c r="C307" s="214"/>
      <c r="D307" s="214"/>
      <c r="E307" s="214"/>
      <c r="F307" s="214"/>
      <c r="G307" s="214"/>
      <c r="H307" s="214"/>
      <c r="I307" s="214"/>
      <c r="J307" s="214"/>
      <c r="K307" s="214"/>
      <c r="L307" s="214"/>
      <c r="M307" s="214"/>
      <c r="N307" s="214"/>
      <c r="O307" s="196"/>
    </row>
    <row r="308" spans="1:19" ht="15.75" x14ac:dyDescent="0.25">
      <c r="B308" s="199"/>
      <c r="C308" s="206" t="s">
        <v>690</v>
      </c>
      <c r="D308" s="1295" t="str">
        <f>Translations!$B$431</f>
        <v>Oxyde d'éthylène/éthylène glycols</v>
      </c>
      <c r="E308" s="1295"/>
      <c r="F308" s="1295"/>
      <c r="G308" s="1295"/>
      <c r="H308" s="1295"/>
      <c r="I308" s="1295"/>
      <c r="J308" s="1295"/>
      <c r="K308" s="1295"/>
      <c r="L308" s="1295"/>
      <c r="M308" s="1295"/>
      <c r="N308" s="1295"/>
      <c r="O308" s="196"/>
      <c r="P308" s="197"/>
    </row>
    <row r="309" spans="1:19" ht="5.0999999999999996" customHeight="1" x14ac:dyDescent="0.2">
      <c r="B309" s="199"/>
      <c r="C309" s="199"/>
      <c r="D309" s="199"/>
      <c r="E309" s="199"/>
      <c r="F309" s="199"/>
      <c r="G309" s="199"/>
      <c r="H309" s="199"/>
      <c r="I309" s="199"/>
      <c r="J309" s="199"/>
      <c r="K309" s="199"/>
      <c r="L309" s="199"/>
      <c r="M309" s="196"/>
      <c r="N309" s="196"/>
      <c r="O309" s="196"/>
      <c r="P309" s="197"/>
    </row>
    <row r="310" spans="1:19" ht="15" x14ac:dyDescent="0.25">
      <c r="B310" s="199"/>
      <c r="C310" s="207"/>
      <c r="D310" s="1296" t="str">
        <f>Translations!$B$522</f>
        <v>Module de calcul des niveaux d'activité historiques pour les sous-installations de production d'oxyde d'éthylène/éthylène glycols</v>
      </c>
      <c r="E310" s="1281"/>
      <c r="F310" s="1281"/>
      <c r="G310" s="1281"/>
      <c r="H310" s="1281"/>
      <c r="I310" s="1281"/>
      <c r="J310" s="1281"/>
      <c r="K310" s="1281"/>
      <c r="L310" s="1281"/>
      <c r="M310" s="1281"/>
      <c r="N310" s="1281"/>
      <c r="O310" s="196"/>
      <c r="P310" s="197"/>
    </row>
    <row r="311" spans="1:19" ht="5.0999999999999996" customHeight="1" thickBot="1" x14ac:dyDescent="0.25">
      <c r="B311" s="199"/>
      <c r="C311" s="199"/>
      <c r="D311" s="199"/>
      <c r="E311" s="199"/>
      <c r="F311" s="199"/>
      <c r="G311" s="199"/>
      <c r="H311" s="199"/>
      <c r="I311" s="199"/>
      <c r="J311" s="199"/>
      <c r="K311" s="199"/>
      <c r="L311" s="199"/>
      <c r="M311" s="196"/>
      <c r="N311" s="196"/>
      <c r="O311" s="196"/>
      <c r="P311" s="197"/>
    </row>
    <row r="312" spans="1:19" ht="15.75" thickBot="1" x14ac:dyDescent="0.3">
      <c r="B312" s="199"/>
      <c r="C312" s="199"/>
      <c r="D312" s="209" t="s">
        <v>112</v>
      </c>
      <c r="E312" s="1284" t="str">
        <f>Translations!$B$435</f>
        <v>Pertinence de ce module dans votre installation:</v>
      </c>
      <c r="F312" s="1284"/>
      <c r="G312" s="1284"/>
      <c r="H312" s="1284"/>
      <c r="I312" s="1284"/>
      <c r="J312" s="1284"/>
      <c r="K312" s="1285"/>
      <c r="L312" s="1286" t="str">
        <f>IF(CNTR_ExistSubInstEntries,IF(COUNTIF(CNTR_SubInstListNames,INDEX(EUconst_BMlistNames,MATCH(Q312,EUconst_BMlistMainNumberOfBM,0)))&gt;0,EUConst_Relevant,EUConst_NotRelevant),"")</f>
        <v/>
      </c>
      <c r="M312" s="1287"/>
      <c r="N312" s="1288"/>
      <c r="O312" s="196"/>
      <c r="P312" s="210" t="s">
        <v>676</v>
      </c>
      <c r="Q312" s="211">
        <v>46</v>
      </c>
      <c r="S312" s="350" t="b">
        <f>L312=EUConst_NotRelevant</f>
        <v>0</v>
      </c>
    </row>
    <row r="313" spans="1:19" x14ac:dyDescent="0.2">
      <c r="B313" s="199"/>
      <c r="C313" s="199"/>
      <c r="D313" s="208"/>
      <c r="E313" s="1289" t="str">
        <f>Translations!$B$436</f>
        <v>Ce message est généré automatiquement à partir des données que vous avez saisies à la section C. I. de la feuille «C_InstallationDescription».</v>
      </c>
      <c r="F313" s="1290"/>
      <c r="G313" s="1290"/>
      <c r="H313" s="1290"/>
      <c r="I313" s="1290"/>
      <c r="J313" s="1290"/>
      <c r="K313" s="1290"/>
      <c r="L313" s="1290"/>
      <c r="M313" s="1290"/>
      <c r="N313" s="1290"/>
      <c r="O313" s="196"/>
      <c r="P313" s="197"/>
    </row>
    <row r="314" spans="1:19" x14ac:dyDescent="0.2">
      <c r="B314" s="199"/>
      <c r="C314" s="199"/>
      <c r="D314" s="199"/>
      <c r="E314" s="1291" t="str">
        <f>IF(L312=EUConst_Relevant,HYPERLINK(Q314,EUconst_MsgBackToSheetF),"")</f>
        <v/>
      </c>
      <c r="F314" s="1292"/>
      <c r="G314" s="1292"/>
      <c r="H314" s="1292"/>
      <c r="I314" s="1292"/>
      <c r="J314" s="1292"/>
      <c r="K314" s="1292"/>
      <c r="L314" s="1292"/>
      <c r="M314" s="1292"/>
      <c r="N314" s="1293"/>
      <c r="O314" s="196"/>
      <c r="P314" s="210" t="s">
        <v>677</v>
      </c>
      <c r="Q314" s="212" t="str">
        <f>IF(ISNUMBER(MATCH(Q312,CNTR_SubInstListBMnumbers,0)),"#JUMP_F"&amp;MATCH(Q312,CNTR_SubInstListBMnumbers,0),"")</f>
        <v/>
      </c>
    </row>
    <row r="315" spans="1:19" ht="5.0999999999999996" customHeight="1" x14ac:dyDescent="0.2">
      <c r="B315" s="199"/>
      <c r="C315" s="199"/>
      <c r="D315" s="199"/>
      <c r="E315" s="199"/>
      <c r="F315" s="199"/>
      <c r="G315" s="199"/>
      <c r="H315" s="199"/>
      <c r="I315" s="199"/>
      <c r="J315" s="199"/>
      <c r="K315" s="199"/>
      <c r="L315" s="199"/>
      <c r="M315" s="196"/>
      <c r="N315" s="196"/>
      <c r="O315" s="196"/>
      <c r="P315" s="197"/>
    </row>
    <row r="316" spans="1:19" x14ac:dyDescent="0.2">
      <c r="B316" s="199"/>
      <c r="C316" s="199"/>
      <c r="D316" s="209" t="s">
        <v>113</v>
      </c>
      <c r="E316" s="1284" t="str">
        <f>Translations!$B$523</f>
        <v>Données relatives à la production d'oxyde d'éthylène/éthylène glycols:</v>
      </c>
      <c r="F316" s="1281"/>
      <c r="G316" s="1281"/>
      <c r="H316" s="1281"/>
      <c r="I316" s="1281"/>
      <c r="J316" s="1281"/>
      <c r="K316" s="1281"/>
      <c r="L316" s="1281"/>
      <c r="M316" s="1281"/>
      <c r="N316" s="1281"/>
      <c r="O316" s="196"/>
      <c r="P316" s="197"/>
    </row>
    <row r="317" spans="1:19" s="273" customFormat="1" ht="12.75" customHeight="1" x14ac:dyDescent="0.2">
      <c r="A317" s="183"/>
      <c r="B317" s="38"/>
      <c r="C317" s="38"/>
      <c r="D317" s="569"/>
      <c r="E317" s="1045" t="str">
        <f>Translations!$B$438</f>
        <v>Veuillez sélectionner ci-dessous la source de données utilisée pour la charge d'appoint conformément à l’annexe VII, section 4.4, des RATG.</v>
      </c>
      <c r="F317" s="1046"/>
      <c r="G317" s="1046"/>
      <c r="H317" s="1046"/>
      <c r="I317" s="1046"/>
      <c r="J317" s="1046"/>
      <c r="K317" s="1046"/>
      <c r="L317" s="1046"/>
      <c r="M317" s="1046"/>
      <c r="N317" s="1046"/>
      <c r="O317" s="196"/>
      <c r="P317" s="274"/>
      <c r="Q317" s="274"/>
      <c r="R317" s="274"/>
      <c r="S317" s="274"/>
    </row>
    <row r="318" spans="1:19" s="273" customFormat="1" ht="25.5" customHeight="1" x14ac:dyDescent="0.2">
      <c r="A318" s="183"/>
      <c r="B318" s="38"/>
      <c r="C318" s="38"/>
      <c r="D318" s="569"/>
      <c r="E318"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318" s="1046"/>
      <c r="G318" s="1046"/>
      <c r="H318" s="1046"/>
      <c r="I318" s="1046"/>
      <c r="J318" s="1046"/>
      <c r="K318" s="1046"/>
      <c r="L318" s="1046"/>
      <c r="M318" s="1046"/>
      <c r="N318" s="1046"/>
      <c r="O318" s="196"/>
      <c r="P318" s="274"/>
      <c r="Q318" s="274"/>
      <c r="R318" s="274"/>
      <c r="S318" s="274"/>
    </row>
    <row r="319" spans="1:19" s="227" customFormat="1" ht="25.5" customHeight="1" x14ac:dyDescent="0.2">
      <c r="A319" s="222"/>
      <c r="B319" s="223"/>
      <c r="C319" s="223"/>
      <c r="D319" s="229"/>
      <c r="E319" s="230"/>
      <c r="F319" s="223"/>
      <c r="G319" s="231"/>
      <c r="H319" s="232" t="s">
        <v>691</v>
      </c>
      <c r="I319" s="1112" t="str">
        <f>Translations!$B$254</f>
        <v>Source de données</v>
      </c>
      <c r="J319" s="1112"/>
      <c r="K319" s="1112" t="str">
        <f>Translations!$B$255</f>
        <v>Autre source de données (le cas échéant)</v>
      </c>
      <c r="L319" s="1112"/>
      <c r="M319" s="1112" t="str">
        <f>Translations!$B$255</f>
        <v>Autre source de données (le cas échéant)</v>
      </c>
      <c r="N319" s="1112"/>
      <c r="O319" s="196"/>
      <c r="P319" s="222"/>
      <c r="Q319" s="222"/>
      <c r="R319" s="222"/>
      <c r="S319" s="222"/>
    </row>
    <row r="320" spans="1:19" ht="12.75" customHeight="1" x14ac:dyDescent="0.2">
      <c r="B320" s="214"/>
      <c r="C320" s="214"/>
      <c r="D320" s="214"/>
      <c r="E320" s="1303" t="str">
        <f>Translations!$B$524</f>
        <v>Oxyde d'éthylène</v>
      </c>
      <c r="F320" s="1303"/>
      <c r="G320" s="1304"/>
      <c r="H320" s="228">
        <v>0.92600000000000005</v>
      </c>
      <c r="I320" s="1087"/>
      <c r="J320" s="1088"/>
      <c r="K320" s="1089"/>
      <c r="L320" s="1090"/>
      <c r="M320" s="1089"/>
      <c r="N320" s="1091"/>
      <c r="O320" s="196"/>
    </row>
    <row r="321" spans="1:19" ht="12.75" customHeight="1" x14ac:dyDescent="0.2">
      <c r="B321" s="214"/>
      <c r="C321" s="214"/>
      <c r="D321" s="214"/>
      <c r="E321" s="1303" t="str">
        <f>Translations!$B$525</f>
        <v>Monoéthylène glycol</v>
      </c>
      <c r="F321" s="1303"/>
      <c r="G321" s="1304"/>
      <c r="H321" s="228">
        <v>0.71699999999999997</v>
      </c>
      <c r="I321" s="1087"/>
      <c r="J321" s="1088"/>
      <c r="K321" s="1089"/>
      <c r="L321" s="1090"/>
      <c r="M321" s="1089"/>
      <c r="N321" s="1091"/>
      <c r="O321" s="196"/>
    </row>
    <row r="322" spans="1:19" ht="12.75" customHeight="1" x14ac:dyDescent="0.2">
      <c r="B322" s="214"/>
      <c r="C322" s="214"/>
      <c r="D322" s="214"/>
      <c r="E322" s="1303" t="str">
        <f>Translations!$B$526</f>
        <v>Diéthylène glycol</v>
      </c>
      <c r="F322" s="1303"/>
      <c r="G322" s="1304"/>
      <c r="H322" s="228">
        <v>1.1739999999999999</v>
      </c>
      <c r="I322" s="1087"/>
      <c r="J322" s="1088"/>
      <c r="K322" s="1089"/>
      <c r="L322" s="1090"/>
      <c r="M322" s="1089"/>
      <c r="N322" s="1091"/>
      <c r="O322" s="196"/>
    </row>
    <row r="323" spans="1:19" ht="12.75" customHeight="1" x14ac:dyDescent="0.2">
      <c r="B323" s="214"/>
      <c r="C323" s="214"/>
      <c r="D323" s="214"/>
      <c r="E323" s="1303" t="str">
        <f>Translations!$B$527</f>
        <v>Triéthylène glycol</v>
      </c>
      <c r="F323" s="1303"/>
      <c r="G323" s="1304"/>
      <c r="H323" s="228">
        <v>1.429</v>
      </c>
      <c r="I323" s="1087"/>
      <c r="J323" s="1088"/>
      <c r="K323" s="1089"/>
      <c r="L323" s="1090"/>
      <c r="M323" s="1089"/>
      <c r="N323" s="1091"/>
      <c r="O323" s="196"/>
    </row>
    <row r="324" spans="1:19" ht="5.0999999999999996" customHeight="1" x14ac:dyDescent="0.2">
      <c r="B324" s="199"/>
      <c r="C324" s="199"/>
      <c r="D324" s="199"/>
      <c r="E324" s="199"/>
      <c r="F324" s="199"/>
      <c r="G324" s="199"/>
      <c r="H324" s="199"/>
      <c r="I324" s="199"/>
      <c r="J324" s="199"/>
      <c r="K324" s="199"/>
      <c r="L324" s="199"/>
      <c r="M324" s="196"/>
      <c r="N324" s="196"/>
      <c r="O324" s="196"/>
      <c r="P324" s="197"/>
    </row>
    <row r="325" spans="1:19" s="273" customFormat="1" ht="12.75" customHeight="1" x14ac:dyDescent="0.2">
      <c r="A325" s="183"/>
      <c r="B325" s="38"/>
      <c r="C325" s="38"/>
      <c r="D325" s="209" t="s">
        <v>114</v>
      </c>
      <c r="E325" s="1284" t="str">
        <f>Translations!$B$504</f>
        <v>Description complémentaire</v>
      </c>
      <c r="F325" s="1281"/>
      <c r="G325" s="1281"/>
      <c r="H325" s="1281"/>
      <c r="I325" s="1281"/>
      <c r="J325" s="1281"/>
      <c r="K325" s="1281"/>
      <c r="L325" s="1281"/>
      <c r="M325" s="1281"/>
      <c r="N325" s="1281"/>
      <c r="O325" s="196"/>
      <c r="P325" s="274"/>
      <c r="Q325" s="274"/>
      <c r="R325" s="274"/>
      <c r="S325" s="274"/>
    </row>
    <row r="326" spans="1:19" s="273" customFormat="1" ht="5.0999999999999996" customHeight="1" x14ac:dyDescent="0.2">
      <c r="A326" s="183"/>
      <c r="B326" s="38"/>
      <c r="C326" s="38"/>
      <c r="D326" s="209"/>
      <c r="E326" s="209"/>
      <c r="F326" s="209"/>
      <c r="G326" s="209"/>
      <c r="H326" s="209"/>
      <c r="I326" s="209"/>
      <c r="J326" s="209"/>
      <c r="K326" s="209"/>
      <c r="L326" s="209"/>
      <c r="M326" s="209"/>
      <c r="N326" s="209"/>
      <c r="O326" s="196"/>
      <c r="P326" s="274"/>
      <c r="Q326" s="274"/>
      <c r="R326" s="274"/>
      <c r="S326" s="274"/>
    </row>
    <row r="327" spans="1:19" s="273" customFormat="1" ht="12.75" customHeight="1" x14ac:dyDescent="0.2">
      <c r="A327" s="183"/>
      <c r="B327" s="38"/>
      <c r="C327" s="38"/>
      <c r="D327" s="569"/>
      <c r="E327" s="1298" t="str">
        <f>IF(L312=EUConst_Relevant,HYPERLINK("#" &amp; Q327,EUConst_MsgDescription),"")</f>
        <v/>
      </c>
      <c r="F327" s="1298"/>
      <c r="G327" s="1298"/>
      <c r="H327" s="1298"/>
      <c r="I327" s="1298"/>
      <c r="J327" s="1298"/>
      <c r="K327" s="1298"/>
      <c r="L327" s="1298"/>
      <c r="M327" s="1298"/>
      <c r="N327" s="1298"/>
      <c r="O327" s="196"/>
      <c r="P327" s="24" t="s">
        <v>441</v>
      </c>
      <c r="Q327" s="414" t="str">
        <f>"#"&amp;ADDRESS(ROW($C$10),COLUMN($C$10))</f>
        <v>#$C$10</v>
      </c>
      <c r="R327" s="274"/>
      <c r="S327" s="274"/>
    </row>
    <row r="328" spans="1:19" s="273" customFormat="1" ht="5.0999999999999996" customHeight="1" x14ac:dyDescent="0.2">
      <c r="A328" s="183"/>
      <c r="B328" s="38"/>
      <c r="C328" s="38"/>
      <c r="D328" s="209"/>
      <c r="E328" s="209"/>
      <c r="F328" s="209"/>
      <c r="G328" s="209"/>
      <c r="H328" s="209"/>
      <c r="I328" s="209"/>
      <c r="J328" s="209"/>
      <c r="K328" s="209"/>
      <c r="L328" s="209"/>
      <c r="M328" s="209"/>
      <c r="N328" s="209"/>
      <c r="O328" s="196"/>
      <c r="P328" s="158"/>
      <c r="Q328" s="274"/>
      <c r="R328" s="274"/>
      <c r="S328" s="274"/>
    </row>
    <row r="329" spans="1:19" s="273" customFormat="1" ht="38.25" customHeight="1" x14ac:dyDescent="0.2">
      <c r="A329" s="183"/>
      <c r="B329" s="38"/>
      <c r="C329" s="38"/>
      <c r="D329" s="26"/>
      <c r="E329" s="1196"/>
      <c r="F329" s="1197"/>
      <c r="G329" s="1197"/>
      <c r="H329" s="1197"/>
      <c r="I329" s="1197"/>
      <c r="J329" s="1197"/>
      <c r="K329" s="1197"/>
      <c r="L329" s="1197"/>
      <c r="M329" s="1197"/>
      <c r="N329" s="1198"/>
      <c r="O329" s="196"/>
      <c r="P329" s="274"/>
      <c r="Q329" s="274"/>
      <c r="R329" s="274"/>
      <c r="S329" s="274"/>
    </row>
    <row r="330" spans="1:19" s="273" customFormat="1" ht="5.0999999999999996" customHeight="1" x14ac:dyDescent="0.2">
      <c r="A330" s="183"/>
      <c r="B330" s="38"/>
      <c r="C330" s="38"/>
      <c r="D330" s="569"/>
      <c r="E330" s="38"/>
      <c r="F330" s="38"/>
      <c r="G330" s="38"/>
      <c r="H330" s="38"/>
      <c r="I330" s="38"/>
      <c r="J330" s="38"/>
      <c r="K330" s="38"/>
      <c r="L330" s="38"/>
      <c r="M330" s="38"/>
      <c r="N330" s="38"/>
      <c r="O330" s="196"/>
      <c r="P330" s="274"/>
      <c r="Q330" s="274"/>
      <c r="R330" s="274"/>
      <c r="S330" s="274"/>
    </row>
    <row r="331" spans="1:19" s="273" customFormat="1" ht="12.75" customHeight="1" x14ac:dyDescent="0.2">
      <c r="A331" s="183"/>
      <c r="B331" s="38"/>
      <c r="C331" s="38"/>
      <c r="D331" s="569"/>
      <c r="E331" s="135"/>
      <c r="F331" s="1120" t="str">
        <f>Translations!$B$210</f>
        <v>Référence de fichiers externes, le cas échéant</v>
      </c>
      <c r="G331" s="1120"/>
      <c r="H331" s="1120"/>
      <c r="I331" s="1120"/>
      <c r="J331" s="1120"/>
      <c r="K331" s="1049"/>
      <c r="L331" s="1049"/>
      <c r="M331" s="1049"/>
      <c r="N331" s="1049"/>
      <c r="O331" s="196"/>
      <c r="P331" s="274"/>
      <c r="Q331" s="274"/>
      <c r="R331" s="274"/>
      <c r="S331" s="274"/>
    </row>
    <row r="332" spans="1:19" s="273" customFormat="1" ht="5.0999999999999996" customHeight="1" thickBot="1" x14ac:dyDescent="0.25">
      <c r="A332" s="183"/>
      <c r="B332" s="38"/>
      <c r="C332" s="38"/>
      <c r="D332" s="569"/>
      <c r="E332" s="38"/>
      <c r="F332" s="38"/>
      <c r="G332" s="38"/>
      <c r="H332" s="38"/>
      <c r="I332" s="38"/>
      <c r="J332" s="38"/>
      <c r="K332" s="38"/>
      <c r="L332" s="38"/>
      <c r="M332" s="38"/>
      <c r="N332" s="38"/>
      <c r="O332" s="196"/>
      <c r="P332" s="280"/>
      <c r="Q332" s="274"/>
      <c r="R332" s="274"/>
      <c r="S332" s="274"/>
    </row>
    <row r="333" spans="1:19" s="273" customFormat="1" ht="12.75" customHeight="1" x14ac:dyDescent="0.2">
      <c r="A333" s="183"/>
      <c r="B333" s="38"/>
      <c r="C333" s="38"/>
      <c r="D333" s="209" t="s">
        <v>115</v>
      </c>
      <c r="E333" s="1190" t="str">
        <f>Translations!$B$258</f>
        <v>La hiérarchie a-t-elle été respectée?</v>
      </c>
      <c r="F333" s="1190"/>
      <c r="G333" s="1190"/>
      <c r="H333" s="1301"/>
      <c r="I333" s="291"/>
      <c r="J333" s="287" t="str">
        <f>Translations!$B$259</f>
        <v xml:space="preserve"> Si tel n'est pas le cas, pourquoi?</v>
      </c>
      <c r="K333" s="1087"/>
      <c r="L333" s="1088"/>
      <c r="M333" s="1088"/>
      <c r="N333" s="1104"/>
      <c r="O333" s="196"/>
      <c r="P333" s="280"/>
      <c r="Q333" s="274"/>
      <c r="R333" s="274"/>
      <c r="S333" s="281" t="b">
        <f>AND(I333&lt;&gt;"",I333=FALSE)</f>
        <v>0</v>
      </c>
    </row>
    <row r="334" spans="1:19" s="273" customFormat="1" ht="5.0999999999999996" customHeight="1" x14ac:dyDescent="0.2">
      <c r="A334" s="183"/>
      <c r="B334" s="38"/>
      <c r="C334" s="38"/>
      <c r="D334" s="38"/>
      <c r="E334" s="575"/>
      <c r="F334" s="575"/>
      <c r="G334" s="575"/>
      <c r="H334" s="575"/>
      <c r="I334" s="575"/>
      <c r="J334" s="575"/>
      <c r="K334" s="575"/>
      <c r="L334" s="575"/>
      <c r="M334" s="575"/>
      <c r="N334" s="575"/>
      <c r="O334" s="196"/>
      <c r="P334" s="280"/>
      <c r="Q334" s="274"/>
      <c r="R334" s="274"/>
      <c r="S334" s="283"/>
    </row>
    <row r="335" spans="1:19" s="273" customFormat="1" ht="12.75" customHeight="1" x14ac:dyDescent="0.2">
      <c r="A335" s="183"/>
      <c r="B335" s="38"/>
      <c r="C335" s="38"/>
      <c r="D335" s="12"/>
      <c r="E335" s="12"/>
      <c r="F335" s="1076" t="str">
        <f>Translations!$B$264</f>
        <v>Autres précisions concernant l’écart pris rapport à la hiérarchie</v>
      </c>
      <c r="G335" s="1076"/>
      <c r="H335" s="1076"/>
      <c r="I335" s="1076"/>
      <c r="J335" s="1076"/>
      <c r="K335" s="1076"/>
      <c r="L335" s="1076"/>
      <c r="M335" s="1076"/>
      <c r="N335" s="1076"/>
      <c r="O335" s="196"/>
      <c r="P335" s="280"/>
      <c r="Q335" s="274"/>
      <c r="R335" s="274"/>
      <c r="S335" s="283"/>
    </row>
    <row r="336" spans="1:19" s="273" customFormat="1" ht="25.5" customHeight="1" thickBot="1" x14ac:dyDescent="0.25">
      <c r="A336" s="183"/>
      <c r="B336" s="38"/>
      <c r="C336" s="38"/>
      <c r="D336" s="12"/>
      <c r="E336" s="12"/>
      <c r="F336" s="1168"/>
      <c r="G336" s="1169"/>
      <c r="H336" s="1169"/>
      <c r="I336" s="1169"/>
      <c r="J336" s="1169"/>
      <c r="K336" s="1169"/>
      <c r="L336" s="1169"/>
      <c r="M336" s="1169"/>
      <c r="N336" s="1170"/>
      <c r="O336" s="196"/>
      <c r="P336" s="280"/>
      <c r="Q336" s="274"/>
      <c r="R336" s="274"/>
      <c r="S336" s="305" t="b">
        <f>S333</f>
        <v>0</v>
      </c>
    </row>
    <row r="337" spans="1:19" ht="5.0999999999999996" customHeight="1" x14ac:dyDescent="0.2">
      <c r="B337" s="199"/>
      <c r="C337" s="199"/>
      <c r="D337" s="199"/>
      <c r="E337" s="199"/>
      <c r="F337" s="199"/>
      <c r="G337" s="199"/>
      <c r="H337" s="199"/>
      <c r="I337" s="199"/>
      <c r="J337" s="199"/>
      <c r="K337" s="199"/>
      <c r="L337" s="199"/>
      <c r="M337" s="196"/>
      <c r="N337" s="196"/>
      <c r="O337" s="196"/>
      <c r="P337" s="197"/>
    </row>
    <row r="338" spans="1:19" x14ac:dyDescent="0.2">
      <c r="B338" s="199"/>
      <c r="C338" s="199"/>
      <c r="D338" s="199"/>
      <c r="E338" s="1291" t="str">
        <f>IF(L312=EUConst_Relevant,HYPERLINK(Q338,EUconst_MsgBackToSheetF),"")</f>
        <v/>
      </c>
      <c r="F338" s="1292"/>
      <c r="G338" s="1292"/>
      <c r="H338" s="1292"/>
      <c r="I338" s="1292"/>
      <c r="J338" s="1292"/>
      <c r="K338" s="1292"/>
      <c r="L338" s="1292"/>
      <c r="M338" s="1292"/>
      <c r="N338" s="1293"/>
      <c r="O338" s="196"/>
      <c r="P338" s="210" t="s">
        <v>677</v>
      </c>
      <c r="Q338" s="212" t="str">
        <f>Q314</f>
        <v/>
      </c>
    </row>
    <row r="339" spans="1:19" x14ac:dyDescent="0.2">
      <c r="B339" s="214"/>
      <c r="C339" s="214"/>
      <c r="D339" s="214"/>
      <c r="E339" s="214"/>
      <c r="F339" s="214"/>
      <c r="G339" s="214"/>
      <c r="H339" s="214"/>
      <c r="I339" s="214"/>
      <c r="J339" s="214"/>
      <c r="K339" s="214"/>
      <c r="L339" s="214"/>
      <c r="M339" s="214"/>
      <c r="N339" s="214"/>
      <c r="O339" s="196"/>
    </row>
    <row r="340" spans="1:19" ht="15.75" x14ac:dyDescent="0.25">
      <c r="B340" s="199"/>
      <c r="C340" s="206" t="s">
        <v>692</v>
      </c>
      <c r="D340" s="1295" t="str">
        <f>Translations!$B$432</f>
        <v>Chlorure de vinyle monomère (VCM)</v>
      </c>
      <c r="E340" s="1295"/>
      <c r="F340" s="1295"/>
      <c r="G340" s="1295"/>
      <c r="H340" s="1295"/>
      <c r="I340" s="1295"/>
      <c r="J340" s="1295"/>
      <c r="K340" s="1295"/>
      <c r="L340" s="1295"/>
      <c r="M340" s="1295"/>
      <c r="N340" s="1295"/>
      <c r="O340" s="196"/>
      <c r="P340" s="197"/>
    </row>
    <row r="341" spans="1:19" ht="5.0999999999999996" customHeight="1" x14ac:dyDescent="0.2">
      <c r="B341" s="199"/>
      <c r="C341" s="199"/>
      <c r="D341" s="199"/>
      <c r="E341" s="199"/>
      <c r="F341" s="199"/>
      <c r="G341" s="199"/>
      <c r="H341" s="199"/>
      <c r="I341" s="199"/>
      <c r="J341" s="199"/>
      <c r="K341" s="199"/>
      <c r="L341" s="199"/>
      <c r="M341" s="196"/>
      <c r="N341" s="196"/>
      <c r="O341" s="196"/>
      <c r="P341" s="197"/>
    </row>
    <row r="342" spans="1:19" ht="15" x14ac:dyDescent="0.25">
      <c r="B342" s="199"/>
      <c r="C342" s="207"/>
      <c r="D342" s="1296" t="str">
        <f>Translations!$B$528</f>
        <v>Module pour le chlorure de vinyle monomère: Allocation provisoire (article 31 des RATG)</v>
      </c>
      <c r="E342" s="1281"/>
      <c r="F342" s="1281"/>
      <c r="G342" s="1281"/>
      <c r="H342" s="1281"/>
      <c r="I342" s="1281"/>
      <c r="J342" s="1281"/>
      <c r="K342" s="1281"/>
      <c r="L342" s="1281"/>
      <c r="M342" s="1281"/>
      <c r="N342" s="1281"/>
      <c r="O342" s="196"/>
      <c r="P342" s="197"/>
    </row>
    <row r="343" spans="1:19" ht="5.0999999999999996" customHeight="1" thickBot="1" x14ac:dyDescent="0.25">
      <c r="B343" s="199"/>
      <c r="C343" s="199"/>
      <c r="D343" s="199"/>
      <c r="E343" s="199"/>
      <c r="F343" s="199"/>
      <c r="G343" s="199"/>
      <c r="H343" s="199"/>
      <c r="I343" s="199"/>
      <c r="J343" s="199"/>
      <c r="K343" s="199"/>
      <c r="L343" s="199"/>
      <c r="M343" s="196"/>
      <c r="N343" s="196"/>
      <c r="O343" s="196"/>
      <c r="P343" s="197"/>
    </row>
    <row r="344" spans="1:19" ht="15.75" thickBot="1" x14ac:dyDescent="0.3">
      <c r="B344" s="199"/>
      <c r="C344" s="199"/>
      <c r="D344" s="209" t="s">
        <v>112</v>
      </c>
      <c r="E344" s="1284" t="str">
        <f>Translations!$B$435</f>
        <v>Pertinence de ce module dans votre installation:</v>
      </c>
      <c r="F344" s="1284"/>
      <c r="G344" s="1284"/>
      <c r="H344" s="1284"/>
      <c r="I344" s="1284"/>
      <c r="J344" s="1284"/>
      <c r="K344" s="1285"/>
      <c r="L344" s="1286" t="str">
        <f>IF(CNTR_ExistSubInstEntries,IF(COUNTIF(CNTR_SubInstListNames,INDEX(EUconst_BMlistNames,MATCH(Q344,EUconst_BMlistMainNumberOfBM,0)))&gt;0,EUConst_Relevant,EUConst_NotRelevant),"")</f>
        <v/>
      </c>
      <c r="M344" s="1287"/>
      <c r="N344" s="1288"/>
      <c r="O344" s="196"/>
      <c r="P344" s="210" t="s">
        <v>676</v>
      </c>
      <c r="Q344" s="211">
        <v>47</v>
      </c>
      <c r="S344" s="350" t="b">
        <f>L344=EUConst_NotRelevant</f>
        <v>0</v>
      </c>
    </row>
    <row r="345" spans="1:19" x14ac:dyDescent="0.2">
      <c r="B345" s="199"/>
      <c r="C345" s="199"/>
      <c r="D345" s="208"/>
      <c r="E345" s="1289" t="str">
        <f>Translations!$B$436</f>
        <v>Ce message est généré automatiquement à partir des données que vous avez saisies à la section C. I. de la feuille «C_InstallationDescription».</v>
      </c>
      <c r="F345" s="1290"/>
      <c r="G345" s="1290"/>
      <c r="H345" s="1290"/>
      <c r="I345" s="1290"/>
      <c r="J345" s="1290"/>
      <c r="K345" s="1290"/>
      <c r="L345" s="1290"/>
      <c r="M345" s="1290"/>
      <c r="N345" s="1290"/>
      <c r="O345" s="196"/>
      <c r="P345" s="197"/>
    </row>
    <row r="346" spans="1:19" x14ac:dyDescent="0.2">
      <c r="B346" s="199"/>
      <c r="C346" s="199"/>
      <c r="D346" s="199"/>
      <c r="E346" s="1291" t="str">
        <f>IF(L344=EUConst_Relevant,HYPERLINK(Q346,EUconst_MsgBackToSheetF),"")</f>
        <v/>
      </c>
      <c r="F346" s="1292"/>
      <c r="G346" s="1292"/>
      <c r="H346" s="1292"/>
      <c r="I346" s="1292"/>
      <c r="J346" s="1292"/>
      <c r="K346" s="1292"/>
      <c r="L346" s="1292"/>
      <c r="M346" s="1292"/>
      <c r="N346" s="1293"/>
      <c r="O346" s="196"/>
      <c r="P346" s="210" t="s">
        <v>677</v>
      </c>
      <c r="Q346" s="212" t="str">
        <f>IF(ISNUMBER(MATCH(Q344,CNTR_SubInstListBMnumbers,0)),"#JUMP_F"&amp;MATCH(Q344,CNTR_SubInstListBMnumbers,0),"")</f>
        <v/>
      </c>
    </row>
    <row r="347" spans="1:19" ht="5.0999999999999996" customHeight="1" x14ac:dyDescent="0.2">
      <c r="B347" s="199"/>
      <c r="C347" s="199"/>
      <c r="D347" s="199"/>
      <c r="E347" s="199"/>
      <c r="F347" s="199"/>
      <c r="G347" s="199"/>
      <c r="H347" s="199"/>
      <c r="I347" s="199"/>
      <c r="J347" s="199"/>
      <c r="K347" s="199"/>
      <c r="L347" s="199"/>
      <c r="M347" s="196"/>
      <c r="N347" s="196"/>
      <c r="O347" s="196"/>
      <c r="P347" s="197"/>
    </row>
    <row r="348" spans="1:19" x14ac:dyDescent="0.2">
      <c r="B348" s="214"/>
      <c r="C348" s="214"/>
      <c r="D348" s="209" t="s">
        <v>113</v>
      </c>
      <c r="E348" s="1284" t="str">
        <f>Translations!$B$529</f>
        <v>Consommation de chaleur issue de la combustion d'hydrogène</v>
      </c>
      <c r="F348" s="1281"/>
      <c r="G348" s="1281"/>
      <c r="H348" s="1281"/>
      <c r="I348" s="1281"/>
      <c r="J348" s="1281"/>
      <c r="K348" s="1281"/>
      <c r="L348" s="1281"/>
      <c r="M348" s="1281"/>
      <c r="N348" s="1281"/>
      <c r="O348" s="196"/>
    </row>
    <row r="349" spans="1:19" s="273" customFormat="1" ht="12.75" customHeight="1" x14ac:dyDescent="0.2">
      <c r="A349" s="183"/>
      <c r="B349" s="38"/>
      <c r="C349" s="38"/>
      <c r="D349" s="569"/>
      <c r="E349" s="1045" t="str">
        <f>Translations!$B$288</f>
        <v>Veuillez sélectionner ci-dessous la source de données utilisée pour les flux d’énergie conformément à l’annexe VII, section 4.5, des RATG.</v>
      </c>
      <c r="F349" s="1046"/>
      <c r="G349" s="1046"/>
      <c r="H349" s="1046"/>
      <c r="I349" s="1046"/>
      <c r="J349" s="1046"/>
      <c r="K349" s="1046"/>
      <c r="L349" s="1046"/>
      <c r="M349" s="1046"/>
      <c r="N349" s="1046"/>
      <c r="O349" s="196"/>
      <c r="P349" s="274"/>
      <c r="Q349" s="274"/>
      <c r="R349" s="274"/>
      <c r="S349" s="274"/>
    </row>
    <row r="350" spans="1:19" s="273" customFormat="1" ht="25.5" customHeight="1" x14ac:dyDescent="0.2">
      <c r="A350" s="183"/>
      <c r="B350" s="38"/>
      <c r="C350" s="38"/>
      <c r="D350" s="569"/>
      <c r="E350"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350" s="1046"/>
      <c r="G350" s="1046"/>
      <c r="H350" s="1046"/>
      <c r="I350" s="1046"/>
      <c r="J350" s="1046"/>
      <c r="K350" s="1046"/>
      <c r="L350" s="1046"/>
      <c r="M350" s="1046"/>
      <c r="N350" s="1046"/>
      <c r="O350" s="196"/>
      <c r="P350" s="274"/>
      <c r="Q350" s="274"/>
      <c r="R350" s="274"/>
      <c r="S350" s="274"/>
    </row>
    <row r="351" spans="1:19" s="273" customFormat="1" ht="25.5" customHeight="1" x14ac:dyDescent="0.2">
      <c r="A351" s="183"/>
      <c r="B351" s="38"/>
      <c r="C351" s="38"/>
      <c r="D351" s="38"/>
      <c r="E351" s="38"/>
      <c r="F351" s="38"/>
      <c r="G351" s="38"/>
      <c r="H351" s="38"/>
      <c r="I351" s="1112" t="str">
        <f>Translations!$B$254</f>
        <v>Source de données</v>
      </c>
      <c r="J351" s="1112"/>
      <c r="K351" s="1112" t="str">
        <f>Translations!$B$255</f>
        <v>Autre source de données (le cas échéant)</v>
      </c>
      <c r="L351" s="1112"/>
      <c r="M351" s="1112" t="str">
        <f>Translations!$B$255</f>
        <v>Autre source de données (le cas échéant)</v>
      </c>
      <c r="N351" s="1112"/>
      <c r="O351" s="196"/>
      <c r="P351" s="280"/>
      <c r="Q351" s="274"/>
      <c r="R351" s="274"/>
      <c r="S351" s="274"/>
    </row>
    <row r="352" spans="1:19" s="273" customFormat="1" ht="12.75" customHeight="1" x14ac:dyDescent="0.2">
      <c r="A352" s="183"/>
      <c r="B352" s="38"/>
      <c r="C352" s="38"/>
      <c r="D352" s="569"/>
      <c r="E352" s="135"/>
      <c r="F352" s="1074" t="str">
        <f>Translations!$B$530</f>
        <v>Quantification de la chaleur issue de l’hydrogène</v>
      </c>
      <c r="G352" s="1074"/>
      <c r="H352" s="1075"/>
      <c r="I352" s="1087"/>
      <c r="J352" s="1088"/>
      <c r="K352" s="1089"/>
      <c r="L352" s="1090"/>
      <c r="M352" s="1089"/>
      <c r="N352" s="1091"/>
      <c r="O352" s="196"/>
      <c r="P352" s="274"/>
      <c r="Q352" s="274"/>
      <c r="R352" s="274"/>
      <c r="S352" s="274"/>
    </row>
    <row r="353" spans="1:19" ht="5.0999999999999996" customHeight="1" x14ac:dyDescent="0.2">
      <c r="B353" s="199"/>
      <c r="C353" s="199"/>
      <c r="D353" s="199"/>
      <c r="E353" s="199"/>
      <c r="F353" s="199"/>
      <c r="G353" s="199"/>
      <c r="H353" s="199"/>
      <c r="I353" s="199"/>
      <c r="J353" s="199"/>
      <c r="K353" s="199"/>
      <c r="L353" s="199"/>
      <c r="M353" s="196"/>
      <c r="N353" s="196"/>
      <c r="O353" s="196"/>
      <c r="P353" s="197"/>
    </row>
    <row r="354" spans="1:19" s="273" customFormat="1" ht="12.75" customHeight="1" x14ac:dyDescent="0.2">
      <c r="A354" s="183"/>
      <c r="B354" s="38"/>
      <c r="C354" s="38"/>
      <c r="D354" s="209" t="s">
        <v>114</v>
      </c>
      <c r="E354" s="1284" t="str">
        <f>Translations!$B$504</f>
        <v>Description complémentaire</v>
      </c>
      <c r="F354" s="1281"/>
      <c r="G354" s="1281"/>
      <c r="H354" s="1281"/>
      <c r="I354" s="1281"/>
      <c r="J354" s="1281"/>
      <c r="K354" s="1281"/>
      <c r="L354" s="1281"/>
      <c r="M354" s="1281"/>
      <c r="N354" s="1281"/>
      <c r="O354" s="196"/>
      <c r="P354" s="274"/>
      <c r="Q354" s="274"/>
      <c r="R354" s="274"/>
      <c r="S354" s="274"/>
    </row>
    <row r="355" spans="1:19" s="273" customFormat="1" ht="5.0999999999999996" customHeight="1" x14ac:dyDescent="0.2">
      <c r="A355" s="183"/>
      <c r="B355" s="38"/>
      <c r="C355" s="38"/>
      <c r="D355" s="209"/>
      <c r="E355" s="209"/>
      <c r="F355" s="209"/>
      <c r="G355" s="209"/>
      <c r="H355" s="209"/>
      <c r="I355" s="209"/>
      <c r="J355" s="209"/>
      <c r="K355" s="209"/>
      <c r="L355" s="209"/>
      <c r="M355" s="209"/>
      <c r="N355" s="209"/>
      <c r="O355" s="196"/>
      <c r="P355" s="274"/>
      <c r="Q355" s="274"/>
      <c r="R355" s="274"/>
      <c r="S355" s="274"/>
    </row>
    <row r="356" spans="1:19" s="273" customFormat="1" ht="12.75" customHeight="1" x14ac:dyDescent="0.2">
      <c r="A356" s="183"/>
      <c r="B356" s="38"/>
      <c r="C356" s="38"/>
      <c r="D356" s="569"/>
      <c r="E356" s="1298" t="str">
        <f>IF(L344=EUConst_Relevant,HYPERLINK("#" &amp; Q356,EUConst_MsgDescription),"")</f>
        <v/>
      </c>
      <c r="F356" s="1298"/>
      <c r="G356" s="1298"/>
      <c r="H356" s="1298"/>
      <c r="I356" s="1298"/>
      <c r="J356" s="1298"/>
      <c r="K356" s="1298"/>
      <c r="L356" s="1298"/>
      <c r="M356" s="1298"/>
      <c r="N356" s="1298"/>
      <c r="O356" s="196"/>
      <c r="P356" s="24" t="s">
        <v>441</v>
      </c>
      <c r="Q356" s="414" t="str">
        <f>"#"&amp;ADDRESS(ROW($C$10),COLUMN($C$10))</f>
        <v>#$C$10</v>
      </c>
      <c r="R356" s="274"/>
      <c r="S356" s="274"/>
    </row>
    <row r="357" spans="1:19" s="273" customFormat="1" ht="5.0999999999999996" customHeight="1" x14ac:dyDescent="0.2">
      <c r="A357" s="183"/>
      <c r="B357" s="38"/>
      <c r="C357" s="38"/>
      <c r="D357" s="209"/>
      <c r="E357" s="209"/>
      <c r="F357" s="209"/>
      <c r="G357" s="209"/>
      <c r="H357" s="209"/>
      <c r="I357" s="209"/>
      <c r="J357" s="209"/>
      <c r="K357" s="209"/>
      <c r="L357" s="209"/>
      <c r="M357" s="209"/>
      <c r="N357" s="209"/>
      <c r="O357" s="196"/>
      <c r="P357" s="158"/>
      <c r="Q357" s="274"/>
      <c r="R357" s="274"/>
      <c r="S357" s="274"/>
    </row>
    <row r="358" spans="1:19" s="273" customFormat="1" ht="38.25" customHeight="1" x14ac:dyDescent="0.2">
      <c r="A358" s="183"/>
      <c r="B358" s="38"/>
      <c r="C358" s="38"/>
      <c r="D358" s="26"/>
      <c r="E358" s="1196"/>
      <c r="F358" s="1197"/>
      <c r="G358" s="1197"/>
      <c r="H358" s="1197"/>
      <c r="I358" s="1197"/>
      <c r="J358" s="1197"/>
      <c r="K358" s="1197"/>
      <c r="L358" s="1197"/>
      <c r="M358" s="1197"/>
      <c r="N358" s="1198"/>
      <c r="O358" s="196"/>
      <c r="P358" s="274"/>
      <c r="Q358" s="274"/>
      <c r="R358" s="274"/>
      <c r="S358" s="274"/>
    </row>
    <row r="359" spans="1:19" s="273" customFormat="1" ht="5.0999999999999996" customHeight="1" x14ac:dyDescent="0.2">
      <c r="A359" s="183"/>
      <c r="B359" s="38"/>
      <c r="C359" s="38"/>
      <c r="D359" s="569"/>
      <c r="E359" s="38"/>
      <c r="F359" s="38"/>
      <c r="G359" s="38"/>
      <c r="H359" s="38"/>
      <c r="I359" s="38"/>
      <c r="J359" s="38"/>
      <c r="K359" s="38"/>
      <c r="L359" s="38"/>
      <c r="M359" s="38"/>
      <c r="N359" s="38"/>
      <c r="O359" s="196"/>
      <c r="P359" s="274"/>
      <c r="Q359" s="274"/>
      <c r="R359" s="274"/>
      <c r="S359" s="274"/>
    </row>
    <row r="360" spans="1:19" s="273" customFormat="1" ht="12.75" customHeight="1" x14ac:dyDescent="0.2">
      <c r="A360" s="183"/>
      <c r="B360" s="38"/>
      <c r="C360" s="38"/>
      <c r="D360" s="569"/>
      <c r="E360" s="135"/>
      <c r="F360" s="1120" t="str">
        <f>Translations!$B$210</f>
        <v>Référence de fichiers externes, le cas échéant</v>
      </c>
      <c r="G360" s="1120"/>
      <c r="H360" s="1120"/>
      <c r="I360" s="1120"/>
      <c r="J360" s="1120"/>
      <c r="K360" s="1049"/>
      <c r="L360" s="1049"/>
      <c r="M360" s="1049"/>
      <c r="N360" s="1049"/>
      <c r="O360" s="196"/>
      <c r="P360" s="274"/>
      <c r="Q360" s="274"/>
      <c r="R360" s="274"/>
      <c r="S360" s="274"/>
    </row>
    <row r="361" spans="1:19" s="273" customFormat="1" ht="5.0999999999999996" customHeight="1" thickBot="1" x14ac:dyDescent="0.25">
      <c r="A361" s="183"/>
      <c r="B361" s="38"/>
      <c r="C361" s="38"/>
      <c r="D361" s="569"/>
      <c r="E361" s="38"/>
      <c r="F361" s="38"/>
      <c r="G361" s="38"/>
      <c r="H361" s="38"/>
      <c r="I361" s="38"/>
      <c r="J361" s="38"/>
      <c r="K361" s="38"/>
      <c r="L361" s="38"/>
      <c r="M361" s="38"/>
      <c r="N361" s="38"/>
      <c r="O361" s="196"/>
      <c r="P361" s="280"/>
      <c r="Q361" s="274"/>
      <c r="R361" s="274"/>
      <c r="S361" s="274"/>
    </row>
    <row r="362" spans="1:19" s="273" customFormat="1" ht="12.75" customHeight="1" x14ac:dyDescent="0.2">
      <c r="A362" s="183"/>
      <c r="B362" s="38"/>
      <c r="C362" s="38"/>
      <c r="D362" s="209" t="s">
        <v>115</v>
      </c>
      <c r="E362" s="1190" t="str">
        <f>Translations!$B$258</f>
        <v>La hiérarchie a-t-elle été respectée?</v>
      </c>
      <c r="F362" s="1190"/>
      <c r="G362" s="1190"/>
      <c r="H362" s="1301"/>
      <c r="I362" s="291"/>
      <c r="J362" s="287" t="str">
        <f>Translations!$B$259</f>
        <v xml:space="preserve"> Si tel n'est pas le cas, pourquoi?</v>
      </c>
      <c r="K362" s="1087"/>
      <c r="L362" s="1088"/>
      <c r="M362" s="1088"/>
      <c r="N362" s="1104"/>
      <c r="O362" s="196"/>
      <c r="P362" s="280"/>
      <c r="Q362" s="274"/>
      <c r="R362" s="274"/>
      <c r="S362" s="281" t="b">
        <f>AND(I362&lt;&gt;"",I362=FALSE)</f>
        <v>0</v>
      </c>
    </row>
    <row r="363" spans="1:19" s="273" customFormat="1" ht="5.0999999999999996" customHeight="1" x14ac:dyDescent="0.2">
      <c r="A363" s="183"/>
      <c r="B363" s="38"/>
      <c r="C363" s="38"/>
      <c r="D363" s="38"/>
      <c r="E363" s="575"/>
      <c r="F363" s="575"/>
      <c r="G363" s="575"/>
      <c r="H363" s="575"/>
      <c r="I363" s="575"/>
      <c r="J363" s="575"/>
      <c r="K363" s="575"/>
      <c r="L363" s="575"/>
      <c r="M363" s="575"/>
      <c r="N363" s="575"/>
      <c r="O363" s="196"/>
      <c r="P363" s="280"/>
      <c r="Q363" s="274"/>
      <c r="R363" s="274"/>
      <c r="S363" s="283"/>
    </row>
    <row r="364" spans="1:19" s="273" customFormat="1" ht="12.75" customHeight="1" x14ac:dyDescent="0.2">
      <c r="A364" s="183"/>
      <c r="B364" s="38"/>
      <c r="C364" s="38"/>
      <c r="D364" s="12"/>
      <c r="E364" s="12"/>
      <c r="F364" s="1076" t="str">
        <f>Translations!$B$264</f>
        <v>Autres précisions concernant l’écart pris rapport à la hiérarchie</v>
      </c>
      <c r="G364" s="1076"/>
      <c r="H364" s="1076"/>
      <c r="I364" s="1076"/>
      <c r="J364" s="1076"/>
      <c r="K364" s="1076"/>
      <c r="L364" s="1076"/>
      <c r="M364" s="1076"/>
      <c r="N364" s="1076"/>
      <c r="O364" s="196"/>
      <c r="P364" s="280"/>
      <c r="Q364" s="274"/>
      <c r="R364" s="274"/>
      <c r="S364" s="283"/>
    </row>
    <row r="365" spans="1:19" s="273" customFormat="1" ht="25.5" customHeight="1" thickBot="1" x14ac:dyDescent="0.25">
      <c r="A365" s="183"/>
      <c r="B365" s="38"/>
      <c r="C365" s="38"/>
      <c r="D365" s="12"/>
      <c r="E365" s="12"/>
      <c r="F365" s="1168"/>
      <c r="G365" s="1169"/>
      <c r="H365" s="1169"/>
      <c r="I365" s="1169"/>
      <c r="J365" s="1169"/>
      <c r="K365" s="1169"/>
      <c r="L365" s="1169"/>
      <c r="M365" s="1169"/>
      <c r="N365" s="1170"/>
      <c r="O365" s="196"/>
      <c r="P365" s="280"/>
      <c r="Q365" s="274"/>
      <c r="R365" s="274"/>
      <c r="S365" s="305" t="b">
        <f>S362</f>
        <v>0</v>
      </c>
    </row>
    <row r="366" spans="1:19" ht="5.0999999999999996" customHeight="1" x14ac:dyDescent="0.2">
      <c r="B366" s="199"/>
      <c r="C366" s="199"/>
      <c r="D366" s="199"/>
      <c r="E366" s="199"/>
      <c r="F366" s="199"/>
      <c r="G366" s="199"/>
      <c r="H366" s="199"/>
      <c r="I366" s="199"/>
      <c r="J366" s="199"/>
      <c r="K366" s="199"/>
      <c r="L366" s="199"/>
      <c r="M366" s="196"/>
      <c r="N366" s="196"/>
      <c r="O366" s="196"/>
      <c r="P366" s="197"/>
    </row>
    <row r="367" spans="1:19" x14ac:dyDescent="0.2">
      <c r="B367" s="199"/>
      <c r="C367" s="199"/>
      <c r="D367" s="199"/>
      <c r="E367" s="1291" t="str">
        <f>IF(L344=EUConst_Relevant,HYPERLINK(Q367,EUconst_MsgBackToSheetF),"")</f>
        <v/>
      </c>
      <c r="F367" s="1292"/>
      <c r="G367" s="1292"/>
      <c r="H367" s="1292"/>
      <c r="I367" s="1292"/>
      <c r="J367" s="1292"/>
      <c r="K367" s="1292"/>
      <c r="L367" s="1292"/>
      <c r="M367" s="1292"/>
      <c r="N367" s="1293"/>
      <c r="O367" s="196"/>
      <c r="P367" s="210" t="s">
        <v>677</v>
      </c>
      <c r="Q367" s="212" t="str">
        <f>Q346</f>
        <v/>
      </c>
    </row>
    <row r="368" spans="1:19" x14ac:dyDescent="0.2">
      <c r="B368" s="214"/>
      <c r="C368" s="214"/>
      <c r="D368" s="214"/>
      <c r="E368" s="214"/>
      <c r="F368" s="214"/>
      <c r="G368" s="214"/>
      <c r="H368" s="214"/>
      <c r="I368" s="214"/>
      <c r="J368" s="217"/>
      <c r="K368" s="214"/>
      <c r="L368" s="214"/>
      <c r="M368" s="214"/>
      <c r="N368" s="214"/>
      <c r="O368" s="196"/>
      <c r="S368" s="218"/>
    </row>
    <row r="369" spans="1:19" x14ac:dyDescent="0.2">
      <c r="B369" s="214"/>
      <c r="C369" s="214"/>
      <c r="D369" s="214"/>
      <c r="E369" s="214"/>
      <c r="F369" s="214"/>
      <c r="G369" s="214"/>
      <c r="H369" s="214"/>
      <c r="I369" s="214"/>
      <c r="J369" s="214"/>
      <c r="K369" s="214"/>
      <c r="L369" s="214"/>
      <c r="M369" s="214"/>
      <c r="N369" s="214"/>
      <c r="O369" s="196"/>
    </row>
    <row r="370" spans="1:19" x14ac:dyDescent="0.2">
      <c r="B370" s="214"/>
      <c r="C370" s="214"/>
      <c r="D370" s="214"/>
      <c r="E370" s="214"/>
      <c r="F370" s="214"/>
      <c r="G370" s="214"/>
      <c r="H370" s="214"/>
      <c r="I370" s="214"/>
      <c r="J370" s="214"/>
      <c r="K370" s="214"/>
      <c r="L370" s="214"/>
      <c r="M370" s="214"/>
      <c r="N370" s="214"/>
      <c r="O370" s="196"/>
    </row>
    <row r="371" spans="1:19" x14ac:dyDescent="0.2">
      <c r="B371" s="214"/>
      <c r="C371" s="214"/>
      <c r="D371" s="1299" t="str">
        <f>Translations!$B$75</f>
        <v xml:space="preserve">&lt;&lt;&lt; Cliquez ici pour passer à la feuille suivante &gt;&gt;&gt; </v>
      </c>
      <c r="E371" s="1300"/>
      <c r="F371" s="1300"/>
      <c r="G371" s="1300"/>
      <c r="H371" s="1300"/>
      <c r="I371" s="1300"/>
      <c r="J371" s="1300"/>
      <c r="K371" s="1300"/>
      <c r="L371" s="1300"/>
      <c r="M371" s="1300"/>
      <c r="N371" s="1300"/>
      <c r="O371" s="196"/>
    </row>
    <row r="372" spans="1:19" x14ac:dyDescent="0.2">
      <c r="B372" s="214"/>
      <c r="C372" s="214"/>
      <c r="D372" s="214"/>
      <c r="E372" s="214"/>
      <c r="F372" s="214"/>
      <c r="G372" s="214"/>
      <c r="H372" s="214"/>
      <c r="I372" s="214"/>
      <c r="J372" s="214"/>
      <c r="K372" s="214"/>
      <c r="L372" s="214"/>
      <c r="M372" s="214"/>
      <c r="N372" s="214"/>
      <c r="O372" s="196"/>
    </row>
    <row r="373" spans="1:19" hidden="1" x14ac:dyDescent="0.25">
      <c r="A373" s="195" t="s">
        <v>397</v>
      </c>
      <c r="B373" s="195" t="s">
        <v>426</v>
      </c>
      <c r="C373" s="195" t="s">
        <v>426</v>
      </c>
      <c r="D373" s="195" t="s">
        <v>426</v>
      </c>
      <c r="E373" s="195" t="s">
        <v>426</v>
      </c>
      <c r="F373" s="195" t="s">
        <v>426</v>
      </c>
      <c r="G373" s="195"/>
      <c r="H373" s="195" t="s">
        <v>426</v>
      </c>
      <c r="I373" s="195" t="s">
        <v>426</v>
      </c>
      <c r="J373" s="195" t="s">
        <v>426</v>
      </c>
      <c r="K373" s="195" t="s">
        <v>426</v>
      </c>
      <c r="L373" s="195" t="s">
        <v>426</v>
      </c>
      <c r="M373" s="195" t="s">
        <v>426</v>
      </c>
      <c r="N373" s="195" t="s">
        <v>426</v>
      </c>
      <c r="O373" s="195" t="s">
        <v>426</v>
      </c>
      <c r="P373" s="195" t="s">
        <v>426</v>
      </c>
      <c r="Q373" s="195" t="s">
        <v>426</v>
      </c>
      <c r="R373" s="195" t="s">
        <v>426</v>
      </c>
      <c r="S373" s="195" t="s">
        <v>426</v>
      </c>
    </row>
    <row r="374" spans="1:19" hidden="1" x14ac:dyDescent="0.25">
      <c r="A374" s="195" t="s">
        <v>397</v>
      </c>
      <c r="B374" s="198"/>
      <c r="C374" s="198"/>
      <c r="D374" s="198"/>
      <c r="E374" s="198"/>
      <c r="F374" s="198"/>
      <c r="G374" s="198"/>
      <c r="H374" s="198"/>
      <c r="I374" s="198"/>
      <c r="J374" s="198"/>
      <c r="K374" s="198"/>
      <c r="L374" s="198"/>
      <c r="M374" s="198"/>
      <c r="N374" s="198"/>
      <c r="O374" s="198"/>
    </row>
    <row r="375" spans="1:19" hidden="1" x14ac:dyDescent="0.25">
      <c r="A375" s="195" t="s">
        <v>397</v>
      </c>
      <c r="B375" s="195"/>
      <c r="C375" s="195"/>
      <c r="D375" s="218" t="s">
        <v>694</v>
      </c>
      <c r="E375" s="195"/>
      <c r="F375" s="195"/>
      <c r="G375" s="195"/>
      <c r="H375" s="195"/>
      <c r="I375" s="195"/>
      <c r="J375" s="195"/>
      <c r="K375" s="195"/>
      <c r="L375" s="195"/>
      <c r="M375" s="195"/>
      <c r="N375" s="195"/>
      <c r="O375" s="195"/>
    </row>
    <row r="376" spans="1:19" hidden="1" x14ac:dyDescent="0.25">
      <c r="A376" s="195" t="s">
        <v>397</v>
      </c>
      <c r="D376" s="245"/>
    </row>
    <row r="377" spans="1:19" hidden="1" x14ac:dyDescent="0.25">
      <c r="A377" s="195" t="s">
        <v>397</v>
      </c>
    </row>
  </sheetData>
  <sheetProtection algorithmName="SHA-512" hashValue="lw4SCJ4oTt2RxKQm8H46aCdK8z32XA8v3VFSi9ZmMXSwoZDCm5nqPJZT0PD2ji4qAee6faJCgnC2wkFyL7Wz4A==" saltValue="IErAVZ1z8VPPqxbF3kb1Rg==" spinCount="100000" sheet="1" objects="1" scenarios="1" formatCells="0" formatColumns="0" formatRows="0"/>
  <mergeCells count="556">
    <mergeCell ref="K236:N236"/>
    <mergeCell ref="I257:J257"/>
    <mergeCell ref="K257:L257"/>
    <mergeCell ref="M257:N257"/>
    <mergeCell ref="F241:N241"/>
    <mergeCell ref="E238:H238"/>
    <mergeCell ref="K238:N238"/>
    <mergeCell ref="F240:N240"/>
    <mergeCell ref="F290:H290"/>
    <mergeCell ref="I290:J290"/>
    <mergeCell ref="K290:L290"/>
    <mergeCell ref="M290:N290"/>
    <mergeCell ref="E287:N287"/>
    <mergeCell ref="E276:N276"/>
    <mergeCell ref="E271:H271"/>
    <mergeCell ref="K271:N271"/>
    <mergeCell ref="F273:N273"/>
    <mergeCell ref="F274:N274"/>
    <mergeCell ref="E283:N283"/>
    <mergeCell ref="E284:N284"/>
    <mergeCell ref="E286:N286"/>
    <mergeCell ref="K256:L256"/>
    <mergeCell ref="M256:N256"/>
    <mergeCell ref="F257:H257"/>
    <mergeCell ref="E104:N104"/>
    <mergeCell ref="E162:N162"/>
    <mergeCell ref="E191:N191"/>
    <mergeCell ref="E232:N232"/>
    <mergeCell ref="E265:N265"/>
    <mergeCell ref="I226:J226"/>
    <mergeCell ref="K226:L226"/>
    <mergeCell ref="M226:N226"/>
    <mergeCell ref="I227:J227"/>
    <mergeCell ref="K227:L227"/>
    <mergeCell ref="M227:N227"/>
    <mergeCell ref="I224:J224"/>
    <mergeCell ref="K224:L224"/>
    <mergeCell ref="M224:N224"/>
    <mergeCell ref="I225:J225"/>
    <mergeCell ref="F112:N112"/>
    <mergeCell ref="E154:N154"/>
    <mergeCell ref="K158:L158"/>
    <mergeCell ref="E215:N215"/>
    <mergeCell ref="E216:N216"/>
    <mergeCell ref="D204:N204"/>
    <mergeCell ref="E189:N189"/>
    <mergeCell ref="E193:N193"/>
    <mergeCell ref="F195:J195"/>
    <mergeCell ref="E327:N327"/>
    <mergeCell ref="D23:N23"/>
    <mergeCell ref="E317:N317"/>
    <mergeCell ref="E318:N318"/>
    <mergeCell ref="E288:N288"/>
    <mergeCell ref="I289:J289"/>
    <mergeCell ref="K289:L289"/>
    <mergeCell ref="M289:N289"/>
    <mergeCell ref="E325:N325"/>
    <mergeCell ref="E316:N316"/>
    <mergeCell ref="I320:J320"/>
    <mergeCell ref="K320:L320"/>
    <mergeCell ref="M320:N320"/>
    <mergeCell ref="I321:J321"/>
    <mergeCell ref="E312:K312"/>
    <mergeCell ref="L312:N312"/>
    <mergeCell ref="E301:H301"/>
    <mergeCell ref="K301:N301"/>
    <mergeCell ref="E293:N293"/>
    <mergeCell ref="E297:N297"/>
    <mergeCell ref="E35:N35"/>
    <mergeCell ref="E36:N36"/>
    <mergeCell ref="E230:N230"/>
    <mergeCell ref="F236:J236"/>
    <mergeCell ref="M322:N322"/>
    <mergeCell ref="I323:J323"/>
    <mergeCell ref="K323:L323"/>
    <mergeCell ref="M323:N323"/>
    <mergeCell ref="E320:G320"/>
    <mergeCell ref="E321:G321"/>
    <mergeCell ref="E322:G322"/>
    <mergeCell ref="E323:G323"/>
    <mergeCell ref="K321:L321"/>
    <mergeCell ref="M321:N321"/>
    <mergeCell ref="I322:J322"/>
    <mergeCell ref="K322:L322"/>
    <mergeCell ref="E333:H333"/>
    <mergeCell ref="K333:N333"/>
    <mergeCell ref="F335:N335"/>
    <mergeCell ref="F336:N336"/>
    <mergeCell ref="F360:J360"/>
    <mergeCell ref="K360:N360"/>
    <mergeCell ref="E362:H362"/>
    <mergeCell ref="K362:N362"/>
    <mergeCell ref="I351:J351"/>
    <mergeCell ref="K351:L351"/>
    <mergeCell ref="M351:N351"/>
    <mergeCell ref="F352:H352"/>
    <mergeCell ref="I352:J352"/>
    <mergeCell ref="K352:L352"/>
    <mergeCell ref="M352:N352"/>
    <mergeCell ref="E354:N354"/>
    <mergeCell ref="E358:N358"/>
    <mergeCell ref="E350:N350"/>
    <mergeCell ref="E356:N356"/>
    <mergeCell ref="E329:N329"/>
    <mergeCell ref="F331:J331"/>
    <mergeCell ref="K331:N331"/>
    <mergeCell ref="M158:N158"/>
    <mergeCell ref="I186:J186"/>
    <mergeCell ref="K186:L186"/>
    <mergeCell ref="M186:N186"/>
    <mergeCell ref="E160:N160"/>
    <mergeCell ref="E155:N155"/>
    <mergeCell ref="E156:N156"/>
    <mergeCell ref="I157:J157"/>
    <mergeCell ref="K157:L157"/>
    <mergeCell ref="M157:N157"/>
    <mergeCell ref="F158:H158"/>
    <mergeCell ref="I158:J158"/>
    <mergeCell ref="F217:N217"/>
    <mergeCell ref="F218:N218"/>
    <mergeCell ref="E220:F220"/>
    <mergeCell ref="I220:J220"/>
    <mergeCell ref="K220:L220"/>
    <mergeCell ref="M220:N220"/>
    <mergeCell ref="E209:N209"/>
    <mergeCell ref="E210:N210"/>
    <mergeCell ref="E212:N212"/>
    <mergeCell ref="K195:N195"/>
    <mergeCell ref="D119:N119"/>
    <mergeCell ref="K108:N108"/>
    <mergeCell ref="E110:H110"/>
    <mergeCell ref="K110:N110"/>
    <mergeCell ref="E127:N127"/>
    <mergeCell ref="F142:N142"/>
    <mergeCell ref="I128:J128"/>
    <mergeCell ref="K128:L128"/>
    <mergeCell ref="M128:N128"/>
    <mergeCell ref="F129:H129"/>
    <mergeCell ref="I129:J129"/>
    <mergeCell ref="K129:L129"/>
    <mergeCell ref="M129:N129"/>
    <mergeCell ref="E139:H139"/>
    <mergeCell ref="K139:N139"/>
    <mergeCell ref="F141:N141"/>
    <mergeCell ref="K187:L187"/>
    <mergeCell ref="M187:N187"/>
    <mergeCell ref="E179:K179"/>
    <mergeCell ref="L179:N179"/>
    <mergeCell ref="E180:N180"/>
    <mergeCell ref="E181:N181"/>
    <mergeCell ref="E185:N185"/>
    <mergeCell ref="F199:N199"/>
    <mergeCell ref="F200:N200"/>
    <mergeCell ref="E183:N183"/>
    <mergeCell ref="K100:L100"/>
    <mergeCell ref="M100:N100"/>
    <mergeCell ref="E102:N102"/>
    <mergeCell ref="E106:N106"/>
    <mergeCell ref="F108:J108"/>
    <mergeCell ref="E115:N115"/>
    <mergeCell ref="D117:N117"/>
    <mergeCell ref="E197:H197"/>
    <mergeCell ref="K197:N197"/>
    <mergeCell ref="E173:N173"/>
    <mergeCell ref="D175:N175"/>
    <mergeCell ref="D177:N177"/>
    <mergeCell ref="F171:N171"/>
    <mergeCell ref="E184:N184"/>
    <mergeCell ref="E164:N164"/>
    <mergeCell ref="F170:N170"/>
    <mergeCell ref="F166:J166"/>
    <mergeCell ref="K166:N166"/>
    <mergeCell ref="E168:H168"/>
    <mergeCell ref="F187:H187"/>
    <mergeCell ref="I187:J187"/>
    <mergeCell ref="K91:L91"/>
    <mergeCell ref="M91:N91"/>
    <mergeCell ref="I96:J96"/>
    <mergeCell ref="K96:L96"/>
    <mergeCell ref="M96:N96"/>
    <mergeCell ref="I94:J94"/>
    <mergeCell ref="K94:L94"/>
    <mergeCell ref="M94:N94"/>
    <mergeCell ref="I95:J95"/>
    <mergeCell ref="K95:L95"/>
    <mergeCell ref="M95:N95"/>
    <mergeCell ref="F113:N113"/>
    <mergeCell ref="I88:J88"/>
    <mergeCell ref="K88:L88"/>
    <mergeCell ref="M88:N88"/>
    <mergeCell ref="I89:J89"/>
    <mergeCell ref="K89:L89"/>
    <mergeCell ref="M89:N89"/>
    <mergeCell ref="I86:J86"/>
    <mergeCell ref="K86:L86"/>
    <mergeCell ref="M86:N86"/>
    <mergeCell ref="I87:J87"/>
    <mergeCell ref="K87:L87"/>
    <mergeCell ref="M87:N87"/>
    <mergeCell ref="E99:F99"/>
    <mergeCell ref="E100:F100"/>
    <mergeCell ref="I98:J98"/>
    <mergeCell ref="K98:L98"/>
    <mergeCell ref="M98:N98"/>
    <mergeCell ref="I99:J99"/>
    <mergeCell ref="E92:F92"/>
    <mergeCell ref="E93:F93"/>
    <mergeCell ref="E94:F94"/>
    <mergeCell ref="E95:F95"/>
    <mergeCell ref="I90:J90"/>
    <mergeCell ref="I84:J84"/>
    <mergeCell ref="K84:L84"/>
    <mergeCell ref="M84:N84"/>
    <mergeCell ref="I85:J85"/>
    <mergeCell ref="K85:L85"/>
    <mergeCell ref="M85:N85"/>
    <mergeCell ref="I82:J82"/>
    <mergeCell ref="K82:L82"/>
    <mergeCell ref="M82:N82"/>
    <mergeCell ref="I83:J83"/>
    <mergeCell ref="K83:L83"/>
    <mergeCell ref="M83:N83"/>
    <mergeCell ref="I80:J80"/>
    <mergeCell ref="K80:L80"/>
    <mergeCell ref="M80:N80"/>
    <mergeCell ref="I81:J81"/>
    <mergeCell ref="K81:L81"/>
    <mergeCell ref="M81:N81"/>
    <mergeCell ref="I78:J78"/>
    <mergeCell ref="K78:L78"/>
    <mergeCell ref="M78:N78"/>
    <mergeCell ref="I79:J79"/>
    <mergeCell ref="K79:L79"/>
    <mergeCell ref="M79:N79"/>
    <mergeCell ref="I76:J76"/>
    <mergeCell ref="K76:L76"/>
    <mergeCell ref="M76:N76"/>
    <mergeCell ref="I77:J77"/>
    <mergeCell ref="K77:L77"/>
    <mergeCell ref="M77:N77"/>
    <mergeCell ref="I74:J74"/>
    <mergeCell ref="K74:L74"/>
    <mergeCell ref="M74:N74"/>
    <mergeCell ref="I75:J75"/>
    <mergeCell ref="K75:L75"/>
    <mergeCell ref="M75:N75"/>
    <mergeCell ref="I72:J72"/>
    <mergeCell ref="K72:L72"/>
    <mergeCell ref="M72:N72"/>
    <mergeCell ref="I73:J73"/>
    <mergeCell ref="K73:L73"/>
    <mergeCell ref="M73:N73"/>
    <mergeCell ref="I70:J70"/>
    <mergeCell ref="K70:L70"/>
    <mergeCell ref="M70:N70"/>
    <mergeCell ref="I71:J71"/>
    <mergeCell ref="K71:L71"/>
    <mergeCell ref="M71:N71"/>
    <mergeCell ref="I68:J68"/>
    <mergeCell ref="K68:L68"/>
    <mergeCell ref="M68:N68"/>
    <mergeCell ref="I69:J69"/>
    <mergeCell ref="K69:L69"/>
    <mergeCell ref="M69:N69"/>
    <mergeCell ref="I66:J66"/>
    <mergeCell ref="K66:L66"/>
    <mergeCell ref="M66:N66"/>
    <mergeCell ref="I67:J67"/>
    <mergeCell ref="K67:L67"/>
    <mergeCell ref="M67:N67"/>
    <mergeCell ref="I64:J64"/>
    <mergeCell ref="K64:L64"/>
    <mergeCell ref="M64:N64"/>
    <mergeCell ref="I65:J65"/>
    <mergeCell ref="K65:L65"/>
    <mergeCell ref="M65:N65"/>
    <mergeCell ref="I62:J62"/>
    <mergeCell ref="K62:L62"/>
    <mergeCell ref="M62:N62"/>
    <mergeCell ref="I63:J63"/>
    <mergeCell ref="K63:L63"/>
    <mergeCell ref="M63:N63"/>
    <mergeCell ref="I60:J60"/>
    <mergeCell ref="K60:L60"/>
    <mergeCell ref="M60:N60"/>
    <mergeCell ref="I61:J61"/>
    <mergeCell ref="K61:L61"/>
    <mergeCell ref="M61:N61"/>
    <mergeCell ref="I58:J58"/>
    <mergeCell ref="K58:L58"/>
    <mergeCell ref="M58:N58"/>
    <mergeCell ref="I59:J59"/>
    <mergeCell ref="K59:L59"/>
    <mergeCell ref="M59:N59"/>
    <mergeCell ref="I56:J56"/>
    <mergeCell ref="K56:L56"/>
    <mergeCell ref="M56:N56"/>
    <mergeCell ref="I57:J57"/>
    <mergeCell ref="K57:L57"/>
    <mergeCell ref="M57:N57"/>
    <mergeCell ref="I54:J54"/>
    <mergeCell ref="K54:L54"/>
    <mergeCell ref="M54:N54"/>
    <mergeCell ref="I55:J55"/>
    <mergeCell ref="K55:L55"/>
    <mergeCell ref="M55:N55"/>
    <mergeCell ref="I52:J52"/>
    <mergeCell ref="K52:L52"/>
    <mergeCell ref="M52:N52"/>
    <mergeCell ref="I53:J53"/>
    <mergeCell ref="K53:L53"/>
    <mergeCell ref="M53:N53"/>
    <mergeCell ref="I50:J50"/>
    <mergeCell ref="K50:L50"/>
    <mergeCell ref="M50:N50"/>
    <mergeCell ref="I51:J51"/>
    <mergeCell ref="K51:L51"/>
    <mergeCell ref="M51:N51"/>
    <mergeCell ref="E367:N367"/>
    <mergeCell ref="D371:N371"/>
    <mergeCell ref="E346:N346"/>
    <mergeCell ref="E348:N348"/>
    <mergeCell ref="E349:N349"/>
    <mergeCell ref="E344:K344"/>
    <mergeCell ref="L344:N344"/>
    <mergeCell ref="E345:N345"/>
    <mergeCell ref="E338:N338"/>
    <mergeCell ref="D340:N340"/>
    <mergeCell ref="D342:N342"/>
    <mergeCell ref="F364:N364"/>
    <mergeCell ref="F365:N365"/>
    <mergeCell ref="F291:H291"/>
    <mergeCell ref="I291:J291"/>
    <mergeCell ref="K291:L291"/>
    <mergeCell ref="M291:N291"/>
    <mergeCell ref="I319:J319"/>
    <mergeCell ref="K319:L319"/>
    <mergeCell ref="M319:N319"/>
    <mergeCell ref="F303:N303"/>
    <mergeCell ref="F304:N304"/>
    <mergeCell ref="E313:N313"/>
    <mergeCell ref="E314:N314"/>
    <mergeCell ref="E306:N306"/>
    <mergeCell ref="D308:N308"/>
    <mergeCell ref="D310:N310"/>
    <mergeCell ref="K299:N299"/>
    <mergeCell ref="F299:J299"/>
    <mergeCell ref="E295:N295"/>
    <mergeCell ref="F259:H259"/>
    <mergeCell ref="F261:H261"/>
    <mergeCell ref="D278:N278"/>
    <mergeCell ref="D280:N280"/>
    <mergeCell ref="E282:K282"/>
    <mergeCell ref="L282:N282"/>
    <mergeCell ref="F260:H260"/>
    <mergeCell ref="I259:J259"/>
    <mergeCell ref="I260:J260"/>
    <mergeCell ref="K259:L259"/>
    <mergeCell ref="K260:L260"/>
    <mergeCell ref="M259:N259"/>
    <mergeCell ref="M260:N260"/>
    <mergeCell ref="I261:N261"/>
    <mergeCell ref="K225:L225"/>
    <mergeCell ref="M225:N225"/>
    <mergeCell ref="I228:J228"/>
    <mergeCell ref="K228:L228"/>
    <mergeCell ref="M228:N228"/>
    <mergeCell ref="E263:N263"/>
    <mergeCell ref="E267:N267"/>
    <mergeCell ref="F269:J269"/>
    <mergeCell ref="K269:N269"/>
    <mergeCell ref="E243:N243"/>
    <mergeCell ref="D245:N245"/>
    <mergeCell ref="D247:N247"/>
    <mergeCell ref="E249:K249"/>
    <mergeCell ref="L249:N249"/>
    <mergeCell ref="E250:N250"/>
    <mergeCell ref="E251:N251"/>
    <mergeCell ref="E253:N253"/>
    <mergeCell ref="F258:H258"/>
    <mergeCell ref="I258:J258"/>
    <mergeCell ref="K258:L258"/>
    <mergeCell ref="M258:N258"/>
    <mergeCell ref="E254:N254"/>
    <mergeCell ref="E255:N255"/>
    <mergeCell ref="I256:J256"/>
    <mergeCell ref="D206:N206"/>
    <mergeCell ref="E208:K208"/>
    <mergeCell ref="L208:N208"/>
    <mergeCell ref="E234:N234"/>
    <mergeCell ref="E202:N202"/>
    <mergeCell ref="K221:L221"/>
    <mergeCell ref="M221:N221"/>
    <mergeCell ref="I222:J222"/>
    <mergeCell ref="K222:L222"/>
    <mergeCell ref="M222:N222"/>
    <mergeCell ref="I223:J223"/>
    <mergeCell ref="K223:L223"/>
    <mergeCell ref="M223:N223"/>
    <mergeCell ref="E213:N213"/>
    <mergeCell ref="E214:N214"/>
    <mergeCell ref="E221:F221"/>
    <mergeCell ref="E222:F222"/>
    <mergeCell ref="I221:J221"/>
    <mergeCell ref="E223:F223"/>
    <mergeCell ref="E224:F224"/>
    <mergeCell ref="E225:F225"/>
    <mergeCell ref="E226:F226"/>
    <mergeCell ref="E227:F227"/>
    <mergeCell ref="E228:F228"/>
    <mergeCell ref="K168:N168"/>
    <mergeCell ref="E121:K121"/>
    <mergeCell ref="L121:N121"/>
    <mergeCell ref="E122:N122"/>
    <mergeCell ref="E123:N123"/>
    <mergeCell ref="E150:K150"/>
    <mergeCell ref="L150:N150"/>
    <mergeCell ref="E151:N151"/>
    <mergeCell ref="E152:N152"/>
    <mergeCell ref="E144:N144"/>
    <mergeCell ref="D146:N146"/>
    <mergeCell ref="D148:N148"/>
    <mergeCell ref="E125:N125"/>
    <mergeCell ref="E126:N126"/>
    <mergeCell ref="E131:N131"/>
    <mergeCell ref="E133:N133"/>
    <mergeCell ref="E135:N135"/>
    <mergeCell ref="F137:J137"/>
    <mergeCell ref="K137:N137"/>
    <mergeCell ref="K99:L99"/>
    <mergeCell ref="M99:N99"/>
    <mergeCell ref="I100:J100"/>
    <mergeCell ref="E86:F86"/>
    <mergeCell ref="E87:F87"/>
    <mergeCell ref="E88:F88"/>
    <mergeCell ref="E89:F89"/>
    <mergeCell ref="E90:F90"/>
    <mergeCell ref="E91:F91"/>
    <mergeCell ref="E96:F96"/>
    <mergeCell ref="E97:F97"/>
    <mergeCell ref="I92:J92"/>
    <mergeCell ref="K92:L92"/>
    <mergeCell ref="M92:N92"/>
    <mergeCell ref="I93:J93"/>
    <mergeCell ref="K93:L93"/>
    <mergeCell ref="M93:N93"/>
    <mergeCell ref="I97:J97"/>
    <mergeCell ref="K97:L97"/>
    <mergeCell ref="M97:N97"/>
    <mergeCell ref="E98:F98"/>
    <mergeCell ref="K90:L90"/>
    <mergeCell ref="M90:N90"/>
    <mergeCell ref="I91:J91"/>
    <mergeCell ref="E80:F80"/>
    <mergeCell ref="E81:F81"/>
    <mergeCell ref="E82:F82"/>
    <mergeCell ref="E83:F83"/>
    <mergeCell ref="E84:F84"/>
    <mergeCell ref="E85:F85"/>
    <mergeCell ref="E74:F74"/>
    <mergeCell ref="E75:F75"/>
    <mergeCell ref="E76:F76"/>
    <mergeCell ref="E77:F77"/>
    <mergeCell ref="E78:F78"/>
    <mergeCell ref="E79:F79"/>
    <mergeCell ref="E68:F68"/>
    <mergeCell ref="E69:F69"/>
    <mergeCell ref="E70:F70"/>
    <mergeCell ref="E71:F71"/>
    <mergeCell ref="E72:F72"/>
    <mergeCell ref="E73:F73"/>
    <mergeCell ref="E62:F62"/>
    <mergeCell ref="E63:F63"/>
    <mergeCell ref="E64:F64"/>
    <mergeCell ref="E65:F65"/>
    <mergeCell ref="E66:F66"/>
    <mergeCell ref="E67:F67"/>
    <mergeCell ref="E56:F56"/>
    <mergeCell ref="E57:F57"/>
    <mergeCell ref="E58:F58"/>
    <mergeCell ref="E59:F59"/>
    <mergeCell ref="E60:F60"/>
    <mergeCell ref="E61:F61"/>
    <mergeCell ref="E50:F50"/>
    <mergeCell ref="E51:F51"/>
    <mergeCell ref="E52:F52"/>
    <mergeCell ref="E53:F53"/>
    <mergeCell ref="E54:F54"/>
    <mergeCell ref="E55:F55"/>
    <mergeCell ref="E45:F45"/>
    <mergeCell ref="E46:F46"/>
    <mergeCell ref="E47:F47"/>
    <mergeCell ref="E48:F48"/>
    <mergeCell ref="E49:F49"/>
    <mergeCell ref="I44:J44"/>
    <mergeCell ref="K44:L44"/>
    <mergeCell ref="M44:N44"/>
    <mergeCell ref="I45:J45"/>
    <mergeCell ref="I48:J48"/>
    <mergeCell ref="K48:L48"/>
    <mergeCell ref="M48:N48"/>
    <mergeCell ref="I49:J49"/>
    <mergeCell ref="K49:L49"/>
    <mergeCell ref="M49:N49"/>
    <mergeCell ref="K45:L45"/>
    <mergeCell ref="M45:N45"/>
    <mergeCell ref="I46:J46"/>
    <mergeCell ref="K46:L46"/>
    <mergeCell ref="M46:N46"/>
    <mergeCell ref="I47:J47"/>
    <mergeCell ref="K47:L47"/>
    <mergeCell ref="M47:N47"/>
    <mergeCell ref="E37:N37"/>
    <mergeCell ref="E38:N38"/>
    <mergeCell ref="F39:N39"/>
    <mergeCell ref="F40:N40"/>
    <mergeCell ref="F41:N41"/>
    <mergeCell ref="F42:N42"/>
    <mergeCell ref="G5:H5"/>
    <mergeCell ref="I5:J5"/>
    <mergeCell ref="K5:L5"/>
    <mergeCell ref="M5:N5"/>
    <mergeCell ref="E30:K30"/>
    <mergeCell ref="L30:N30"/>
    <mergeCell ref="E31:N31"/>
    <mergeCell ref="E32:N32"/>
    <mergeCell ref="E34:N34"/>
    <mergeCell ref="D7:N7"/>
    <mergeCell ref="D26:N26"/>
    <mergeCell ref="D28:N28"/>
    <mergeCell ref="D12:N12"/>
    <mergeCell ref="E13:N13"/>
    <mergeCell ref="E14:N14"/>
    <mergeCell ref="E15:N15"/>
    <mergeCell ref="E16:N16"/>
    <mergeCell ref="E17:N17"/>
    <mergeCell ref="E18:N18"/>
    <mergeCell ref="E19:N19"/>
    <mergeCell ref="E20:N20"/>
    <mergeCell ref="D22:N22"/>
    <mergeCell ref="C9:N9"/>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s>
  <conditionalFormatting sqref="F113:N113 K110:N110">
    <cfRule type="expression" dxfId="24" priority="32">
      <formula>$S110</formula>
    </cfRule>
  </conditionalFormatting>
  <conditionalFormatting sqref="F142:N142 K139:N139">
    <cfRule type="expression" dxfId="23" priority="31">
      <formula>$S139</formula>
    </cfRule>
  </conditionalFormatting>
  <conditionalFormatting sqref="F171:N171 K168:N168">
    <cfRule type="expression" dxfId="22" priority="30">
      <formula>$S168</formula>
    </cfRule>
  </conditionalFormatting>
  <conditionalFormatting sqref="F200:N200 K197:N197">
    <cfRule type="expression" dxfId="21" priority="29">
      <formula>$S197</formula>
    </cfRule>
  </conditionalFormatting>
  <conditionalFormatting sqref="F241:N241 K238:N238">
    <cfRule type="expression" dxfId="20" priority="28">
      <formula>$S238</formula>
    </cfRule>
  </conditionalFormatting>
  <conditionalFormatting sqref="F274:N274 K271:N271">
    <cfRule type="expression" dxfId="19" priority="27">
      <formula>$S271</formula>
    </cfRule>
  </conditionalFormatting>
  <conditionalFormatting sqref="F304:N304 K301:N301">
    <cfRule type="expression" dxfId="18" priority="26">
      <formula>$S301</formula>
    </cfRule>
  </conditionalFormatting>
  <conditionalFormatting sqref="F336:N336 K333:N333">
    <cfRule type="expression" dxfId="17" priority="25">
      <formula>$S333</formula>
    </cfRule>
  </conditionalFormatting>
  <conditionalFormatting sqref="F365:N365 K362:N362">
    <cfRule type="expression" dxfId="16" priority="24">
      <formula>$S362</formula>
    </cfRule>
  </conditionalFormatting>
  <conditionalFormatting sqref="F113:N113 K110:N110 I110 K108:N108 E106:N106 I45:N100">
    <cfRule type="expression" dxfId="15" priority="23">
      <formula>$S$30</formula>
    </cfRule>
  </conditionalFormatting>
  <conditionalFormatting sqref="F142:N142 K139:N139 I139 K137:N137 E135:N135 I129:N129">
    <cfRule type="expression" dxfId="14" priority="22">
      <formula>$S$121</formula>
    </cfRule>
  </conditionalFormatting>
  <conditionalFormatting sqref="F171:N171 K168:N168 I168 K166:N166 E164:N164 I158:N158">
    <cfRule type="expression" dxfId="13" priority="21">
      <formula>$S$150</formula>
    </cfRule>
  </conditionalFormatting>
  <conditionalFormatting sqref="F200:N200 K197:N197 I197 K195:N195 E193:N193 I187:N187">
    <cfRule type="expression" dxfId="12" priority="20">
      <formula>$S$179</formula>
    </cfRule>
  </conditionalFormatting>
  <conditionalFormatting sqref="F241:N241 K238:N238 I238 K236:N236 E234:N234 I221:N228">
    <cfRule type="expression" dxfId="11" priority="19">
      <formula>$S$208</formula>
    </cfRule>
  </conditionalFormatting>
  <conditionalFormatting sqref="F274:N274 K271:N271 I271 K269:N269 E267:N267 I258:N258">
    <cfRule type="expression" dxfId="10" priority="18">
      <formula>$S$249</formula>
    </cfRule>
  </conditionalFormatting>
  <conditionalFormatting sqref="F304:N304 K301:N301 I301 K299:N299 E297:N297 I291:N291">
    <cfRule type="expression" dxfId="9" priority="17">
      <formula>$S$282</formula>
    </cfRule>
  </conditionalFormatting>
  <conditionalFormatting sqref="F336:N336 K333:N333 I333 K331:N331 E329:N329 I320:N323">
    <cfRule type="expression" dxfId="8" priority="16">
      <formula>$S$312</formula>
    </cfRule>
  </conditionalFormatting>
  <conditionalFormatting sqref="F365:N365 K362:N362 I362 K360:N360 E358:N358 I352:N352">
    <cfRule type="expression" dxfId="7" priority="15">
      <formula>$S$344</formula>
    </cfRule>
  </conditionalFormatting>
  <conditionalFormatting sqref="I257:N257">
    <cfRule type="expression" dxfId="6" priority="13">
      <formula>$S$249</formula>
    </cfRule>
  </conditionalFormatting>
  <conditionalFormatting sqref="I290:N290">
    <cfRule type="expression" dxfId="5" priority="12">
      <formula>$S$282</formula>
    </cfRule>
  </conditionalFormatting>
  <conditionalFormatting sqref="I259:N259">
    <cfRule type="expression" dxfId="4" priority="3">
      <formula>$S$249</formula>
    </cfRule>
  </conditionalFormatting>
  <conditionalFormatting sqref="I261">
    <cfRule type="expression" dxfId="3" priority="2">
      <formula>$S$249</formula>
    </cfRule>
  </conditionalFormatting>
  <conditionalFormatting sqref="I260:N260">
    <cfRule type="expression" dxfId="2" priority="1">
      <formula>$S$249</formula>
    </cfRule>
  </conditionalFormatting>
  <dataValidations count="5">
    <dataValidation type="list" allowBlank="1" showInputMessage="1" showErrorMessage="1" sqref="I221:N228 I320:N323 I45:N100 I187:N187 I257:N257 I290:N290" xr:uid="{00000000-0002-0000-0900-000000000000}">
      <formula1>Euconst_quantification_fuels</formula1>
    </dataValidation>
    <dataValidation type="list" allowBlank="1" showInputMessage="1" showErrorMessage="1" sqref="I158:N158 I129:N129 I291:N291 I258:N259" xr:uid="{00000000-0002-0000-0900-000001000000}">
      <formula1>Euconst_properties</formula1>
    </dataValidation>
    <dataValidation type="list" allowBlank="1" showInputMessage="1" showErrorMessage="1" sqref="I301 I333 I271 I238 I197 I168 I139 I110 I362" xr:uid="{00000000-0002-0000-0900-000002000000}">
      <formula1>Euconst_TrueFalse</formula1>
    </dataValidation>
    <dataValidation type="list" allowBlank="1" showInputMessage="1" showErrorMessage="1" sqref="K301 K333 K271 K238 K197 K168 K139 K110 K362" xr:uid="{00000000-0002-0000-0900-000003000000}">
      <formula1>Euconst_UncertaintyOrInfeasibleOrUnreasonable</formula1>
    </dataValidation>
    <dataValidation type="list" allowBlank="1" showInputMessage="1" showErrorMessage="1" sqref="I352:N352 I260:N260" xr:uid="{00000000-0002-0000-0900-000004000000}">
      <formula1>Euconst_quantification_energy</formula1>
    </dataValidation>
  </dataValidations>
  <hyperlinks>
    <hyperlink ref="G2:H2" location="JUMP_TOC_Home" display="Table of contents" xr:uid="{00000000-0004-0000-0900-000000000000}"/>
    <hyperlink ref="E3:F3" location="JUMP_H_Top" display="Top of sheet" xr:uid="{00000000-0004-0000-0900-000001000000}"/>
    <hyperlink ref="I2:J2" location="JUMP_G_Top" display="Previous sheet" xr:uid="{00000000-0004-0000-0900-000002000000}"/>
    <hyperlink ref="G3:H3" location="JUMP_H_I" display="JUMP_H_I" xr:uid="{00000000-0004-0000-0900-000003000000}"/>
    <hyperlink ref="I3:J3" location="JUMP_H_II" display="JUMP_H_II" xr:uid="{00000000-0004-0000-0900-000004000000}"/>
    <hyperlink ref="K3:L3" location="JUMP_H_III" display="JUMP_H_III" xr:uid="{00000000-0004-0000-0900-000005000000}"/>
    <hyperlink ref="M3:N3" location="JUMP_H_IV" display="JUMP_H_IV" xr:uid="{00000000-0004-0000-0900-000006000000}"/>
    <hyperlink ref="G4:H4" location="JUMP_H_V" display="JUMP_H_V" xr:uid="{00000000-0004-0000-0900-000007000000}"/>
    <hyperlink ref="I4:J4" location="JUMP_H_VI" display="JUMP_H_VI" xr:uid="{00000000-0004-0000-0900-000008000000}"/>
    <hyperlink ref="K4:L4" location="JUMP_H_VII" display="JUMP_H_VII" xr:uid="{00000000-0004-0000-0900-000009000000}"/>
    <hyperlink ref="M4:N4" location="JUMP_H_VIII" display="JUMP_H_VIII" xr:uid="{00000000-0004-0000-0900-00000A000000}"/>
    <hyperlink ref="G5:H5" location="JUMP_H_IX" display="JUMP_H_IX" xr:uid="{00000000-0004-0000-0900-00000B000000}"/>
    <hyperlink ref="E4:F4" location="JUMP_H_Bottom" display="End of sheet" xr:uid="{00000000-0004-0000-0900-00000C000000}"/>
    <hyperlink ref="D371:N371" location="JUMP_I_Top" display="&lt;&lt;&lt; Click here to proceed to next sheet &gt;&gt;&gt; " xr:uid="{00000000-0004-0000-0900-00000D000000}"/>
    <hyperlink ref="K2:L2" location="JUMP_I_Top" display="Next sheet" xr:uid="{00000000-0004-0000-0900-00000E000000}"/>
  </hyperlinks>
  <pageMargins left="0.78740157480314965" right="0.78740157480314965" top="0.78740157480314965" bottom="0.78740157480314965" header="0.51181102362204722" footer="0.51181102362204722"/>
  <pageSetup paperSize="9" scale="61" fitToHeight="12" orientation="portrait" r:id="rId1"/>
  <headerFooter alignWithMargins="0">
    <oddHeader>&amp;L&amp;F; &amp;A&amp;R&amp;D; &amp;T</oddHeader>
    <oddFooter>&amp;C&amp;P / &amp;N</oddFooter>
  </headerFooter>
  <rowBreaks count="3" manualBreakCount="3">
    <brk id="174" min="1" max="13" man="1"/>
    <brk id="244" min="1" max="13" man="1"/>
    <brk id="368" min="1" max="1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12">
    <pageSetUpPr fitToPage="1"/>
  </sheetPr>
  <dimension ref="A1:O9"/>
  <sheetViews>
    <sheetView workbookViewId="0">
      <pane ySplit="3" topLeftCell="A4" activePane="bottomLeft" state="frozen"/>
      <selection pane="bottomLeft" sqref="A1:C3"/>
    </sheetView>
  </sheetViews>
  <sheetFormatPr baseColWidth="10" defaultRowHeight="15" x14ac:dyDescent="0.25"/>
  <cols>
    <col min="1" max="1" width="2.7109375" style="38" customWidth="1"/>
    <col min="2" max="3" width="4.7109375" style="38" customWidth="1"/>
    <col min="4" max="13" width="12.7109375" style="38" customWidth="1"/>
    <col min="14" max="14" width="4.7109375" style="38" customWidth="1"/>
    <col min="15" max="15" width="11.42578125" style="38"/>
    <col min="16" max="16384" width="11.42578125" style="452"/>
  </cols>
  <sheetData>
    <row r="1" spans="1:15" s="21" customFormat="1" ht="15.75" customHeight="1" thickBot="1" x14ac:dyDescent="0.3">
      <c r="A1" s="1305" t="str">
        <f>Translations!$B$531</f>
        <v>I. 
MS specific (Propre à l’État membre)</v>
      </c>
      <c r="B1" s="1306"/>
      <c r="C1" s="873"/>
      <c r="D1" s="332" t="str">
        <f>Translations!$B$2</f>
        <v>Zone de navigation:</v>
      </c>
      <c r="E1" s="440"/>
      <c r="F1" s="880" t="str">
        <f>Translations!$B$18</f>
        <v>Table des matières</v>
      </c>
      <c r="G1" s="794"/>
      <c r="H1" s="794"/>
      <c r="I1" s="794"/>
      <c r="J1" s="794"/>
      <c r="K1" s="794"/>
      <c r="L1" s="794"/>
      <c r="M1" s="794"/>
      <c r="N1" s="38"/>
      <c r="O1" s="38"/>
    </row>
    <row r="2" spans="1:15" s="21" customFormat="1" ht="15.75" customHeight="1" thickBot="1" x14ac:dyDescent="0.3">
      <c r="A2" s="1307"/>
      <c r="B2" s="1308"/>
      <c r="C2" s="1309"/>
      <c r="D2" s="794" t="str">
        <f>Translations!$B$4</f>
        <v>Début de feuille</v>
      </c>
      <c r="E2" s="884"/>
      <c r="F2" s="1313"/>
      <c r="G2" s="1313"/>
      <c r="H2" s="1313"/>
      <c r="I2" s="1313"/>
      <c r="J2" s="1313"/>
      <c r="K2" s="1313"/>
      <c r="L2" s="1313"/>
      <c r="M2" s="1313"/>
      <c r="N2" s="38"/>
      <c r="O2" s="38"/>
    </row>
    <row r="3" spans="1:15" s="21" customFormat="1" ht="15.75" customHeight="1" thickBot="1" x14ac:dyDescent="0.3">
      <c r="A3" s="1310"/>
      <c r="B3" s="1311"/>
      <c r="C3" s="1312"/>
      <c r="D3" s="794"/>
      <c r="E3" s="794"/>
      <c r="F3" s="1313"/>
      <c r="G3" s="1313"/>
      <c r="H3" s="1313"/>
      <c r="I3" s="1313"/>
      <c r="J3" s="1313"/>
      <c r="K3" s="1313"/>
      <c r="L3" s="1313"/>
      <c r="M3" s="1313"/>
      <c r="N3" s="38"/>
      <c r="O3" s="38"/>
    </row>
    <row r="4" spans="1:15" s="21" customFormat="1" x14ac:dyDescent="0.25">
      <c r="A4" s="219"/>
      <c r="B4" s="441"/>
      <c r="C4" s="442"/>
      <c r="D4" s="442"/>
      <c r="E4" s="443"/>
      <c r="F4" s="443"/>
      <c r="G4" s="443"/>
      <c r="H4" s="219"/>
      <c r="I4" s="219"/>
      <c r="J4" s="219"/>
      <c r="K4" s="219"/>
      <c r="L4" s="20"/>
      <c r="M4" s="20"/>
      <c r="N4" s="20"/>
      <c r="O4" s="38"/>
    </row>
    <row r="5" spans="1:15" s="21" customFormat="1" ht="23.25" customHeight="1" x14ac:dyDescent="0.25">
      <c r="A5" s="219"/>
      <c r="B5" s="444" t="s">
        <v>1044</v>
      </c>
      <c r="C5" s="444" t="str">
        <f>Translations!$B$532</f>
        <v>Feuille «MSspecific» - RENSEIGNEMENTS SUPPLÉMENTAIRES EXIGÉS PAR L'ÉTAT MEMBRE</v>
      </c>
      <c r="D5" s="444"/>
      <c r="E5" s="444"/>
      <c r="F5" s="444"/>
      <c r="G5" s="444"/>
      <c r="H5" s="444"/>
      <c r="I5" s="444"/>
      <c r="J5" s="444"/>
      <c r="K5" s="444"/>
      <c r="L5" s="20"/>
      <c r="M5" s="20"/>
      <c r="N5" s="20"/>
      <c r="O5" s="38"/>
    </row>
    <row r="6" spans="1:15" s="21" customFormat="1" x14ac:dyDescent="0.25">
      <c r="A6" s="219"/>
      <c r="B6" s="219"/>
      <c r="C6" s="219"/>
      <c r="D6" s="219"/>
      <c r="E6" s="219"/>
      <c r="F6" s="219"/>
      <c r="G6" s="219"/>
      <c r="H6" s="219"/>
      <c r="I6" s="219"/>
      <c r="J6" s="219"/>
      <c r="K6" s="219"/>
      <c r="L6" s="20"/>
      <c r="M6" s="20"/>
      <c r="N6" s="20"/>
      <c r="O6" s="38"/>
    </row>
    <row r="7" spans="1:15" s="21" customFormat="1" ht="15.75" x14ac:dyDescent="0.25">
      <c r="A7" s="219"/>
      <c r="B7" s="323" t="s">
        <v>110</v>
      </c>
      <c r="C7" s="451" t="str">
        <f>Translations!$B$533</f>
        <v>À définir par l'État membre</v>
      </c>
      <c r="D7" s="451"/>
      <c r="E7" s="451"/>
      <c r="F7" s="451"/>
      <c r="G7" s="451"/>
      <c r="H7" s="451"/>
      <c r="I7" s="451"/>
      <c r="J7" s="451"/>
      <c r="K7" s="451"/>
      <c r="L7" s="451"/>
      <c r="M7" s="451"/>
      <c r="N7" s="20"/>
      <c r="O7" s="38"/>
    </row>
    <row r="8" spans="1:15" s="21" customFormat="1" ht="5.0999999999999996" customHeight="1" x14ac:dyDescent="0.25">
      <c r="A8" s="219"/>
      <c r="B8" s="219"/>
      <c r="C8" s="219"/>
      <c r="D8" s="219"/>
      <c r="E8" s="219"/>
      <c r="F8" s="219"/>
      <c r="G8" s="219"/>
      <c r="H8" s="219"/>
      <c r="I8" s="219"/>
      <c r="J8" s="219"/>
      <c r="K8" s="219"/>
      <c r="L8" s="20"/>
      <c r="M8" s="20"/>
      <c r="N8" s="20"/>
      <c r="O8" s="38"/>
    </row>
    <row r="9" spans="1:15" s="21" customFormat="1" ht="12.75" x14ac:dyDescent="0.25">
      <c r="A9" s="38"/>
      <c r="B9" s="38"/>
      <c r="C9" s="38"/>
      <c r="D9" s="38"/>
      <c r="E9" s="38"/>
      <c r="F9" s="38"/>
      <c r="G9" s="38"/>
      <c r="H9" s="38"/>
      <c r="I9" s="38"/>
      <c r="J9" s="38"/>
      <c r="K9" s="38"/>
      <c r="L9" s="38"/>
      <c r="M9" s="38"/>
      <c r="N9" s="38"/>
      <c r="O9" s="38"/>
    </row>
  </sheetData>
  <sheetProtection algorithmName="SHA-512" hashValue="GOUFuwJRkeJXW+2nq2GoqCFMiNG3T/h2osP1ilNKpFwhyEumLJcoTbpq5nANpjft4HT+qPpLHvKZe6XryUf8kA==" saltValue="6jDBV53/vtD7Jvl/C7/N3w==" spinCount="100000" sheet="1" objects="1" scenarios="1" formatCells="0" formatColumns="0" formatRows="0"/>
  <mergeCells count="1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s>
  <hyperlinks>
    <hyperlink ref="F1:G1" location="JUMP_Coverpage_Top" display="JUMP_Coverpage_Top" xr:uid="{00000000-0004-0000-0A00-000000000000}"/>
    <hyperlink ref="D2:E2" location="JUMP_I_Top" display="JUMP_I_Top" xr:uid="{00000000-0004-0000-0A00-000001000000}"/>
  </hyperlinks>
  <pageMargins left="0.70866141732283472" right="0.70866141732283472" top="0.78740157480314965" bottom="0.78740157480314965" header="0.31496062992125984" footer="0.31496062992125984"/>
  <pageSetup paperSize="9" scale="94" fitToHeight="4"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3">
    <pageSetUpPr fitToPage="1"/>
  </sheetPr>
  <dimension ref="A1:N69"/>
  <sheetViews>
    <sheetView workbookViewId="0">
      <pane ySplit="3" topLeftCell="A4" activePane="bottomLeft" state="frozen"/>
      <selection pane="bottomLeft" sqref="A1:C3"/>
    </sheetView>
  </sheetViews>
  <sheetFormatPr baseColWidth="10" defaultRowHeight="15" x14ac:dyDescent="0.25"/>
  <cols>
    <col min="1" max="1" width="2.7109375" style="450" customWidth="1"/>
    <col min="2" max="3" width="4.7109375" style="450" customWidth="1"/>
    <col min="4" max="13" width="12.7109375" style="450" customWidth="1"/>
    <col min="14" max="16384" width="11.42578125" style="306"/>
  </cols>
  <sheetData>
    <row r="1" spans="1:14" s="38" customFormat="1" ht="15.75" customHeight="1" thickBot="1" x14ac:dyDescent="0.3">
      <c r="A1" s="1305" t="str">
        <f>Translations!$B$534</f>
        <v>J. 
Comments (Remarques)</v>
      </c>
      <c r="B1" s="1306"/>
      <c r="C1" s="873"/>
      <c r="D1" s="332" t="str">
        <f>Translations!$B$2</f>
        <v>Zone de navigation:</v>
      </c>
      <c r="E1" s="440"/>
      <c r="F1" s="880" t="str">
        <f>Translations!$B$18</f>
        <v>Table des matières</v>
      </c>
      <c r="G1" s="794"/>
      <c r="H1" s="794"/>
      <c r="I1" s="794"/>
      <c r="J1" s="794"/>
      <c r="K1" s="794"/>
      <c r="L1" s="794"/>
      <c r="M1" s="794"/>
      <c r="N1" s="20"/>
    </row>
    <row r="2" spans="1:14" s="38" customFormat="1" ht="15.75" customHeight="1" thickBot="1" x14ac:dyDescent="0.25">
      <c r="A2" s="1307"/>
      <c r="B2" s="1308"/>
      <c r="C2" s="1309"/>
      <c r="D2" s="794" t="str">
        <f>Translations!$B$4</f>
        <v>Début de feuille</v>
      </c>
      <c r="E2" s="884"/>
      <c r="F2" s="1313"/>
      <c r="G2" s="1313"/>
      <c r="H2" s="1313"/>
      <c r="I2" s="1313"/>
      <c r="J2" s="1313"/>
      <c r="K2" s="1313"/>
      <c r="L2" s="1313"/>
      <c r="M2" s="1313"/>
      <c r="N2" s="20"/>
    </row>
    <row r="3" spans="1:14" s="38" customFormat="1" ht="15.75" customHeight="1" thickBot="1" x14ac:dyDescent="0.25">
      <c r="A3" s="1310"/>
      <c r="B3" s="1311"/>
      <c r="C3" s="1312"/>
      <c r="D3" s="794"/>
      <c r="E3" s="794"/>
      <c r="F3" s="1313"/>
      <c r="G3" s="1313"/>
      <c r="H3" s="1313"/>
      <c r="I3" s="1313"/>
      <c r="J3" s="1313"/>
      <c r="K3" s="1313"/>
      <c r="L3" s="1313"/>
      <c r="M3" s="1313"/>
      <c r="N3" s="20"/>
    </row>
    <row r="4" spans="1:14" s="38" customFormat="1" x14ac:dyDescent="0.25">
      <c r="A4" s="219"/>
      <c r="B4" s="441"/>
      <c r="C4" s="442"/>
      <c r="D4" s="442"/>
      <c r="E4" s="443"/>
      <c r="F4" s="443"/>
      <c r="G4" s="443"/>
      <c r="H4" s="219"/>
      <c r="I4" s="219"/>
      <c r="J4" s="219"/>
      <c r="K4" s="219"/>
      <c r="L4" s="20"/>
      <c r="M4" s="20"/>
      <c r="N4" s="20"/>
    </row>
    <row r="5" spans="1:14" s="38" customFormat="1" ht="23.25" customHeight="1" x14ac:dyDescent="0.25">
      <c r="A5" s="219"/>
      <c r="B5" s="444" t="s">
        <v>1045</v>
      </c>
      <c r="C5" s="888" t="str">
        <f>Translations!$B$535</f>
        <v>Feuille «Comments» - REMARQUES ET INFORMATIONS SUPPLÉMENTAIRES</v>
      </c>
      <c r="D5" s="952"/>
      <c r="E5" s="952"/>
      <c r="F5" s="952"/>
      <c r="G5" s="952"/>
      <c r="H5" s="952"/>
      <c r="I5" s="952"/>
      <c r="J5" s="952"/>
      <c r="K5" s="952"/>
      <c r="L5" s="952"/>
      <c r="M5" s="952"/>
      <c r="N5" s="20"/>
    </row>
    <row r="6" spans="1:14" s="38" customFormat="1" x14ac:dyDescent="0.25">
      <c r="A6" s="219"/>
      <c r="B6" s="219"/>
      <c r="C6" s="219"/>
      <c r="D6" s="219"/>
      <c r="E6" s="219"/>
      <c r="F6" s="219"/>
      <c r="G6" s="219"/>
      <c r="H6" s="219"/>
      <c r="I6" s="219"/>
      <c r="J6" s="219"/>
      <c r="K6" s="219"/>
      <c r="L6" s="20"/>
      <c r="M6" s="20"/>
      <c r="N6" s="20"/>
    </row>
    <row r="7" spans="1:14" s="38" customFormat="1" ht="15.75" customHeight="1" x14ac:dyDescent="0.25">
      <c r="A7" s="219"/>
      <c r="B7" s="323" t="s">
        <v>110</v>
      </c>
      <c r="C7" s="1323" t="str">
        <f>Translations!$B$536</f>
        <v>Documents étayant cette déclaration</v>
      </c>
      <c r="D7" s="1323"/>
      <c r="E7" s="1323"/>
      <c r="F7" s="1323"/>
      <c r="G7" s="1323"/>
      <c r="H7" s="1323"/>
      <c r="I7" s="1323"/>
      <c r="J7" s="1323"/>
      <c r="K7" s="1323"/>
      <c r="L7" s="1323"/>
      <c r="M7" s="1323"/>
      <c r="N7" s="20"/>
    </row>
    <row r="8" spans="1:14" s="38" customFormat="1" ht="5.0999999999999996" customHeight="1" x14ac:dyDescent="0.25">
      <c r="A8" s="219"/>
      <c r="B8" s="219"/>
      <c r="C8" s="219"/>
      <c r="D8" s="219"/>
      <c r="E8" s="219"/>
      <c r="F8" s="219"/>
      <c r="G8" s="219"/>
      <c r="H8" s="219"/>
      <c r="I8" s="219"/>
      <c r="J8" s="219"/>
      <c r="K8" s="219"/>
      <c r="L8" s="20"/>
      <c r="M8" s="20"/>
      <c r="N8" s="20"/>
    </row>
    <row r="9" spans="1:14" s="38" customFormat="1" ht="15" customHeight="1" x14ac:dyDescent="0.25">
      <c r="A9" s="219"/>
      <c r="B9" s="445"/>
      <c r="C9" s="1328" t="str">
        <f>Translations!$B$537</f>
        <v>Veuillez dresser ici la liste de tous les documents annexés à cette déclaration</v>
      </c>
      <c r="D9" s="952"/>
      <c r="E9" s="952"/>
      <c r="F9" s="952"/>
      <c r="G9" s="952"/>
      <c r="H9" s="952"/>
      <c r="I9" s="952"/>
      <c r="J9" s="952"/>
      <c r="K9" s="952"/>
      <c r="L9" s="952"/>
      <c r="M9" s="952"/>
      <c r="N9" s="20"/>
    </row>
    <row r="10" spans="1:14" s="38" customFormat="1" ht="15" customHeight="1" x14ac:dyDescent="0.25">
      <c r="C10" s="1050" t="str">
        <f>Translations!$B$538</f>
        <v>Veuillez indiquer ci-dessous le(s) nom(s) de fichier(s) (s'il s'agit de documents électroniques) ou le(s) numéro(s) de référence du/des document(s) (s'il s'agit de documents sur support papier):</v>
      </c>
      <c r="D10" s="952"/>
      <c r="E10" s="952"/>
      <c r="F10" s="952"/>
      <c r="G10" s="952"/>
      <c r="H10" s="952"/>
      <c r="I10" s="952"/>
      <c r="J10" s="952"/>
      <c r="K10" s="952"/>
      <c r="L10" s="952"/>
      <c r="M10" s="952"/>
    </row>
    <row r="11" spans="1:14" s="38" customFormat="1" ht="5.0999999999999996" customHeight="1" x14ac:dyDescent="0.25">
      <c r="A11" s="219"/>
      <c r="B11" s="219"/>
      <c r="C11" s="219"/>
      <c r="D11" s="219"/>
      <c r="E11" s="219"/>
      <c r="F11" s="219"/>
      <c r="G11" s="219"/>
      <c r="H11" s="219"/>
      <c r="I11" s="219"/>
      <c r="J11" s="219"/>
      <c r="K11" s="219"/>
      <c r="L11" s="20"/>
      <c r="M11" s="20"/>
      <c r="N11" s="20"/>
    </row>
    <row r="12" spans="1:14" s="38" customFormat="1" ht="12.75" x14ac:dyDescent="0.25">
      <c r="D12" s="446" t="str">
        <f>Translations!$B$539</f>
        <v>Nom de fichier/Référence</v>
      </c>
      <c r="E12" s="447"/>
      <c r="F12" s="446" t="str">
        <f>Translations!$B$540</f>
        <v>Description du document</v>
      </c>
      <c r="G12" s="446"/>
      <c r="H12" s="446"/>
      <c r="I12" s="446"/>
      <c r="J12" s="446"/>
      <c r="K12" s="446"/>
      <c r="L12" s="448"/>
      <c r="M12" s="448"/>
    </row>
    <row r="13" spans="1:14" s="38" customFormat="1" x14ac:dyDescent="0.25">
      <c r="D13" s="1324"/>
      <c r="E13" s="1325"/>
      <c r="F13" s="1326"/>
      <c r="G13" s="1327"/>
      <c r="H13" s="1327"/>
      <c r="I13" s="1327"/>
      <c r="J13" s="1327"/>
      <c r="K13" s="1327"/>
      <c r="L13" s="1327"/>
      <c r="M13" s="1327"/>
    </row>
    <row r="14" spans="1:14" s="38" customFormat="1" x14ac:dyDescent="0.25">
      <c r="D14" s="1315"/>
      <c r="E14" s="1316"/>
      <c r="F14" s="1317"/>
      <c r="G14" s="1318"/>
      <c r="H14" s="1318"/>
      <c r="I14" s="1318"/>
      <c r="J14" s="1318"/>
      <c r="K14" s="1318"/>
      <c r="L14" s="1318"/>
      <c r="M14" s="1318"/>
    </row>
    <row r="15" spans="1:14" s="38" customFormat="1" x14ac:dyDescent="0.25">
      <c r="D15" s="1315"/>
      <c r="E15" s="1316"/>
      <c r="F15" s="1317"/>
      <c r="G15" s="1318"/>
      <c r="H15" s="1318"/>
      <c r="I15" s="1318"/>
      <c r="J15" s="1318"/>
      <c r="K15" s="1318"/>
      <c r="L15" s="1318"/>
      <c r="M15" s="1318"/>
    </row>
    <row r="16" spans="1:14" s="38" customFormat="1" x14ac:dyDescent="0.25">
      <c r="D16" s="1315"/>
      <c r="E16" s="1316"/>
      <c r="F16" s="1317"/>
      <c r="G16" s="1318"/>
      <c r="H16" s="1318"/>
      <c r="I16" s="1318"/>
      <c r="J16" s="1318"/>
      <c r="K16" s="1318"/>
      <c r="L16" s="1318"/>
      <c r="M16" s="1318"/>
    </row>
    <row r="17" spans="1:14" s="38" customFormat="1" x14ac:dyDescent="0.25">
      <c r="D17" s="1315"/>
      <c r="E17" s="1316"/>
      <c r="F17" s="1317"/>
      <c r="G17" s="1318"/>
      <c r="H17" s="1318"/>
      <c r="I17" s="1318"/>
      <c r="J17" s="1318"/>
      <c r="K17" s="1318"/>
      <c r="L17" s="1318"/>
      <c r="M17" s="1318"/>
    </row>
    <row r="18" spans="1:14" s="38" customFormat="1" x14ac:dyDescent="0.25">
      <c r="D18" s="1315"/>
      <c r="E18" s="1316"/>
      <c r="F18" s="1317"/>
      <c r="G18" s="1318"/>
      <c r="H18" s="1318"/>
      <c r="I18" s="1318"/>
      <c r="J18" s="1318"/>
      <c r="K18" s="1318"/>
      <c r="L18" s="1318"/>
      <c r="M18" s="1318"/>
    </row>
    <row r="19" spans="1:14" s="38" customFormat="1" x14ac:dyDescent="0.25">
      <c r="D19" s="1315"/>
      <c r="E19" s="1316"/>
      <c r="F19" s="1317"/>
      <c r="G19" s="1318"/>
      <c r="H19" s="1318"/>
      <c r="I19" s="1318"/>
      <c r="J19" s="1318"/>
      <c r="K19" s="1318"/>
      <c r="L19" s="1318"/>
      <c r="M19" s="1318"/>
    </row>
    <row r="20" spans="1:14" s="38" customFormat="1" x14ac:dyDescent="0.25">
      <c r="D20" s="1315"/>
      <c r="E20" s="1316"/>
      <c r="F20" s="1317"/>
      <c r="G20" s="1318"/>
      <c r="H20" s="1318"/>
      <c r="I20" s="1318"/>
      <c r="J20" s="1318"/>
      <c r="K20" s="1318"/>
      <c r="L20" s="1318"/>
      <c r="M20" s="1318"/>
    </row>
    <row r="21" spans="1:14" s="38" customFormat="1" x14ac:dyDescent="0.25">
      <c r="D21" s="1319"/>
      <c r="E21" s="1320"/>
      <c r="F21" s="1321"/>
      <c r="G21" s="1322"/>
      <c r="H21" s="1322"/>
      <c r="I21" s="1322"/>
      <c r="J21" s="1322"/>
      <c r="K21" s="1322"/>
      <c r="L21" s="1322"/>
      <c r="M21" s="1322"/>
    </row>
    <row r="22" spans="1:14" s="38" customFormat="1" ht="12.75" x14ac:dyDescent="0.25"/>
    <row r="23" spans="1:14" s="38" customFormat="1" ht="15.75" customHeight="1" x14ac:dyDescent="0.25">
      <c r="A23" s="219"/>
      <c r="B23" s="323" t="s">
        <v>212</v>
      </c>
      <c r="C23" s="1323" t="str">
        <f>Translations!$B$541</f>
        <v>Informations complémentaires de tout ordre</v>
      </c>
      <c r="D23" s="1323"/>
      <c r="E23" s="1323"/>
      <c r="F23" s="1323"/>
      <c r="G23" s="1323"/>
      <c r="H23" s="1323"/>
      <c r="I23" s="1323"/>
      <c r="J23" s="1323"/>
      <c r="K23" s="1323"/>
      <c r="L23" s="1323"/>
      <c r="M23" s="1323"/>
      <c r="N23" s="20"/>
    </row>
    <row r="24" spans="1:14" s="38" customFormat="1" ht="5.0999999999999996" customHeight="1" x14ac:dyDescent="0.25">
      <c r="A24" s="219"/>
      <c r="B24" s="219"/>
      <c r="C24" s="219"/>
      <c r="D24" s="219"/>
      <c r="E24" s="219"/>
      <c r="F24" s="219"/>
      <c r="G24" s="219"/>
      <c r="H24" s="219"/>
      <c r="I24" s="219"/>
      <c r="J24" s="219"/>
      <c r="K24" s="219"/>
      <c r="L24" s="20"/>
      <c r="M24" s="20"/>
      <c r="N24" s="20"/>
    </row>
    <row r="25" spans="1:14" s="38" customFormat="1" ht="30" customHeight="1" x14ac:dyDescent="0.25">
      <c r="A25" s="219"/>
      <c r="B25" s="449"/>
      <c r="C25" s="1314" t="str">
        <f>Translations!$B$542</f>
        <v>Indiquez dans l'espace ci-dessous tous les renseignements que vous n'avez pu fournir dans les autres feuilles et qui présentent un intérêt pour l'autorité compétente</v>
      </c>
      <c r="D25" s="1314"/>
      <c r="E25" s="1314"/>
      <c r="F25" s="1314"/>
      <c r="G25" s="1314"/>
      <c r="H25" s="1314"/>
      <c r="I25" s="1314"/>
      <c r="J25" s="1314"/>
      <c r="K25" s="1314"/>
      <c r="L25" s="1314"/>
      <c r="M25" s="1314"/>
      <c r="N25" s="20"/>
    </row>
    <row r="26" spans="1:14" s="450" customFormat="1" ht="12.75" x14ac:dyDescent="0.25">
      <c r="A26" s="551"/>
      <c r="B26" s="551"/>
      <c r="C26" s="551"/>
      <c r="D26" s="551"/>
      <c r="E26" s="551"/>
      <c r="F26" s="551"/>
      <c r="G26" s="551"/>
      <c r="H26" s="551"/>
      <c r="I26" s="551"/>
      <c r="J26" s="551"/>
      <c r="K26" s="551"/>
      <c r="L26" s="551"/>
      <c r="M26" s="551"/>
      <c r="N26" s="551"/>
    </row>
    <row r="27" spans="1:14" s="450" customFormat="1" ht="12.75" x14ac:dyDescent="0.25">
      <c r="A27" s="551"/>
      <c r="B27" s="551"/>
      <c r="C27" s="551"/>
      <c r="D27" s="551"/>
      <c r="E27" s="551"/>
      <c r="F27" s="551"/>
      <c r="G27" s="551"/>
      <c r="H27" s="551"/>
      <c r="I27" s="551"/>
      <c r="J27" s="551"/>
      <c r="K27" s="551"/>
      <c r="L27" s="551"/>
      <c r="M27" s="551"/>
      <c r="N27" s="551"/>
    </row>
    <row r="28" spans="1:14" s="450" customFormat="1" ht="12.75" x14ac:dyDescent="0.25">
      <c r="A28" s="551"/>
      <c r="B28" s="551"/>
      <c r="C28" s="551"/>
      <c r="D28" s="551"/>
      <c r="E28" s="551"/>
      <c r="F28" s="551"/>
      <c r="G28" s="551"/>
      <c r="H28" s="551"/>
      <c r="I28" s="551"/>
      <c r="J28" s="551"/>
      <c r="K28" s="551"/>
      <c r="L28" s="551"/>
      <c r="M28" s="551"/>
      <c r="N28" s="551"/>
    </row>
    <row r="29" spans="1:14" s="450" customFormat="1" ht="12.75" x14ac:dyDescent="0.25">
      <c r="A29" s="551"/>
      <c r="B29" s="551"/>
      <c r="C29" s="551"/>
      <c r="D29" s="551"/>
      <c r="E29" s="551"/>
      <c r="F29" s="551"/>
      <c r="G29" s="551"/>
      <c r="H29" s="551"/>
      <c r="I29" s="551"/>
      <c r="J29" s="551"/>
      <c r="K29" s="551"/>
      <c r="L29" s="551"/>
      <c r="M29" s="551"/>
      <c r="N29" s="551"/>
    </row>
    <row r="30" spans="1:14" s="450" customFormat="1" ht="12.75" x14ac:dyDescent="0.25">
      <c r="A30" s="551"/>
      <c r="B30" s="551"/>
      <c r="C30" s="551"/>
      <c r="D30" s="551"/>
      <c r="E30" s="551"/>
      <c r="F30" s="551"/>
      <c r="G30" s="551"/>
      <c r="H30" s="551"/>
      <c r="I30" s="551"/>
      <c r="J30" s="551"/>
      <c r="K30" s="551"/>
      <c r="L30" s="551"/>
      <c r="M30" s="551"/>
      <c r="N30" s="551"/>
    </row>
    <row r="31" spans="1:14" s="450" customFormat="1" ht="12.75" x14ac:dyDescent="0.25">
      <c r="A31" s="551"/>
      <c r="B31" s="551"/>
      <c r="C31" s="551"/>
      <c r="D31" s="551"/>
      <c r="E31" s="551"/>
      <c r="F31" s="551"/>
      <c r="G31" s="551"/>
      <c r="H31" s="551"/>
      <c r="I31" s="551"/>
      <c r="J31" s="551"/>
      <c r="K31" s="551"/>
      <c r="L31" s="551"/>
      <c r="M31" s="551"/>
      <c r="N31" s="551"/>
    </row>
    <row r="32" spans="1:14" s="450" customFormat="1" ht="12.75" x14ac:dyDescent="0.25">
      <c r="A32" s="551"/>
      <c r="B32" s="551"/>
      <c r="C32" s="551"/>
      <c r="D32" s="551"/>
      <c r="E32" s="551"/>
      <c r="F32" s="551"/>
      <c r="G32" s="551"/>
      <c r="H32" s="551"/>
      <c r="I32" s="551"/>
      <c r="J32" s="551"/>
      <c r="K32" s="551"/>
      <c r="L32" s="551"/>
      <c r="M32" s="551"/>
      <c r="N32" s="551"/>
    </row>
    <row r="33" spans="1:14" s="450" customFormat="1" ht="12.75" x14ac:dyDescent="0.25">
      <c r="A33" s="551"/>
      <c r="B33" s="551"/>
      <c r="C33" s="551"/>
      <c r="D33" s="551"/>
      <c r="E33" s="551"/>
      <c r="F33" s="551"/>
      <c r="G33" s="551"/>
      <c r="H33" s="551"/>
      <c r="I33" s="551"/>
      <c r="J33" s="551"/>
      <c r="K33" s="551"/>
      <c r="L33" s="551"/>
      <c r="M33" s="551"/>
      <c r="N33" s="551"/>
    </row>
    <row r="34" spans="1:14" s="450" customFormat="1" ht="12.75" x14ac:dyDescent="0.25">
      <c r="A34" s="551"/>
      <c r="B34" s="551"/>
      <c r="C34" s="551"/>
      <c r="D34" s="551"/>
      <c r="E34" s="551"/>
      <c r="F34" s="551"/>
      <c r="G34" s="551"/>
      <c r="H34" s="551"/>
      <c r="I34" s="551"/>
      <c r="J34" s="551"/>
      <c r="K34" s="551"/>
      <c r="L34" s="551"/>
      <c r="M34" s="551"/>
      <c r="N34" s="551"/>
    </row>
    <row r="35" spans="1:14" s="450" customFormat="1" ht="12.75" x14ac:dyDescent="0.25">
      <c r="A35" s="551"/>
      <c r="B35" s="551"/>
      <c r="C35" s="551"/>
      <c r="D35" s="551"/>
      <c r="E35" s="551"/>
      <c r="F35" s="551"/>
      <c r="G35" s="551"/>
      <c r="H35" s="551"/>
      <c r="I35" s="551"/>
      <c r="J35" s="551"/>
      <c r="K35" s="551"/>
      <c r="L35" s="551"/>
      <c r="M35" s="551"/>
      <c r="N35" s="551"/>
    </row>
    <row r="36" spans="1:14" s="450" customFormat="1" ht="12.75" x14ac:dyDescent="0.25">
      <c r="A36" s="551"/>
      <c r="B36" s="551"/>
      <c r="C36" s="551"/>
      <c r="D36" s="551"/>
      <c r="E36" s="551"/>
      <c r="F36" s="551"/>
      <c r="G36" s="551"/>
      <c r="H36" s="551"/>
      <c r="I36" s="551"/>
      <c r="J36" s="551"/>
      <c r="K36" s="551"/>
      <c r="L36" s="551"/>
      <c r="M36" s="551"/>
      <c r="N36" s="551"/>
    </row>
    <row r="37" spans="1:14" s="450" customFormat="1" ht="12.75" x14ac:dyDescent="0.25">
      <c r="A37" s="551"/>
      <c r="B37" s="551"/>
      <c r="C37" s="551"/>
      <c r="D37" s="551"/>
      <c r="E37" s="551"/>
      <c r="F37" s="551"/>
      <c r="G37" s="551"/>
      <c r="H37" s="551"/>
      <c r="I37" s="551"/>
      <c r="J37" s="551"/>
      <c r="K37" s="551"/>
      <c r="L37" s="551"/>
      <c r="M37" s="551"/>
      <c r="N37" s="551"/>
    </row>
    <row r="38" spans="1:14" s="450" customFormat="1" ht="12.75" x14ac:dyDescent="0.25">
      <c r="A38" s="551"/>
      <c r="B38" s="551"/>
      <c r="C38" s="551"/>
      <c r="D38" s="551"/>
      <c r="E38" s="551"/>
      <c r="F38" s="551"/>
      <c r="G38" s="551"/>
      <c r="H38" s="551"/>
      <c r="I38" s="551"/>
      <c r="J38" s="551"/>
      <c r="K38" s="551"/>
      <c r="L38" s="551"/>
      <c r="M38" s="551"/>
      <c r="N38" s="551"/>
    </row>
    <row r="39" spans="1:14" s="450" customFormat="1" ht="12.75" x14ac:dyDescent="0.25">
      <c r="A39" s="551"/>
      <c r="B39" s="551"/>
      <c r="C39" s="551"/>
      <c r="D39" s="551"/>
      <c r="E39" s="551"/>
      <c r="F39" s="551"/>
      <c r="G39" s="551"/>
      <c r="H39" s="551"/>
      <c r="I39" s="551"/>
      <c r="J39" s="551"/>
      <c r="K39" s="551"/>
      <c r="L39" s="551"/>
      <c r="M39" s="551"/>
      <c r="N39" s="551"/>
    </row>
    <row r="40" spans="1:14" s="450" customFormat="1" ht="12.75" x14ac:dyDescent="0.25">
      <c r="A40" s="551"/>
      <c r="B40" s="551"/>
      <c r="C40" s="551"/>
      <c r="D40" s="551"/>
      <c r="E40" s="551"/>
      <c r="F40" s="551"/>
      <c r="G40" s="551"/>
      <c r="H40" s="551"/>
      <c r="I40" s="551"/>
      <c r="J40" s="551"/>
      <c r="K40" s="551"/>
      <c r="L40" s="551"/>
      <c r="M40" s="551"/>
      <c r="N40" s="551"/>
    </row>
    <row r="41" spans="1:14" s="450" customFormat="1" ht="12.75" x14ac:dyDescent="0.25">
      <c r="A41" s="551"/>
      <c r="B41" s="551"/>
      <c r="C41" s="551"/>
      <c r="D41" s="551"/>
      <c r="E41" s="551"/>
      <c r="F41" s="551"/>
      <c r="G41" s="551"/>
      <c r="H41" s="551"/>
      <c r="I41" s="551"/>
      <c r="J41" s="551"/>
      <c r="K41" s="551"/>
      <c r="L41" s="551"/>
      <c r="M41" s="551"/>
      <c r="N41" s="551"/>
    </row>
    <row r="42" spans="1:14" s="450" customFormat="1" ht="12.75" x14ac:dyDescent="0.25">
      <c r="A42" s="551"/>
      <c r="B42" s="551"/>
      <c r="C42" s="551"/>
      <c r="D42" s="551"/>
      <c r="E42" s="551"/>
      <c r="F42" s="551"/>
      <c r="G42" s="551"/>
      <c r="H42" s="551"/>
      <c r="I42" s="551"/>
      <c r="J42" s="551"/>
      <c r="K42" s="551"/>
      <c r="L42" s="551"/>
      <c r="M42" s="551"/>
      <c r="N42" s="551"/>
    </row>
    <row r="43" spans="1:14" s="450" customFormat="1" ht="12.75" x14ac:dyDescent="0.25">
      <c r="A43" s="551"/>
      <c r="B43" s="551"/>
      <c r="C43" s="551"/>
      <c r="D43" s="551"/>
      <c r="E43" s="551"/>
      <c r="F43" s="551"/>
      <c r="G43" s="551"/>
      <c r="H43" s="551"/>
      <c r="I43" s="551"/>
      <c r="J43" s="551"/>
      <c r="K43" s="551"/>
      <c r="L43" s="551"/>
      <c r="M43" s="551"/>
      <c r="N43" s="551"/>
    </row>
    <row r="44" spans="1:14" s="450" customFormat="1" ht="12.75" x14ac:dyDescent="0.25">
      <c r="A44" s="551"/>
      <c r="B44" s="551"/>
      <c r="C44" s="551"/>
      <c r="D44" s="551"/>
      <c r="E44" s="551"/>
      <c r="F44" s="551"/>
      <c r="G44" s="551"/>
      <c r="H44" s="551"/>
      <c r="I44" s="551"/>
      <c r="J44" s="551"/>
      <c r="K44" s="551"/>
      <c r="L44" s="551"/>
      <c r="M44" s="551"/>
      <c r="N44" s="551"/>
    </row>
    <row r="45" spans="1:14" s="450" customFormat="1" ht="12.75" x14ac:dyDescent="0.25">
      <c r="A45" s="551"/>
      <c r="B45" s="551"/>
      <c r="C45" s="551"/>
      <c r="D45" s="551"/>
      <c r="E45" s="551"/>
      <c r="F45" s="551"/>
      <c r="G45" s="551"/>
      <c r="H45" s="551"/>
      <c r="I45" s="551"/>
      <c r="J45" s="551"/>
      <c r="K45" s="551"/>
      <c r="L45" s="551"/>
      <c r="M45" s="551"/>
      <c r="N45" s="551"/>
    </row>
    <row r="46" spans="1:14" s="450" customFormat="1" ht="12.75" x14ac:dyDescent="0.25">
      <c r="A46" s="551"/>
      <c r="B46" s="551"/>
      <c r="C46" s="551"/>
      <c r="D46" s="551"/>
      <c r="E46" s="551"/>
      <c r="F46" s="551"/>
      <c r="G46" s="551"/>
      <c r="H46" s="551"/>
      <c r="I46" s="551"/>
      <c r="J46" s="551"/>
      <c r="K46" s="551"/>
      <c r="L46" s="551"/>
      <c r="M46" s="551"/>
      <c r="N46" s="551"/>
    </row>
    <row r="47" spans="1:14" s="450" customFormat="1" ht="12.75" x14ac:dyDescent="0.25">
      <c r="A47" s="551"/>
      <c r="B47" s="551"/>
      <c r="C47" s="551"/>
      <c r="D47" s="551"/>
      <c r="E47" s="551"/>
      <c r="F47" s="551"/>
      <c r="G47" s="551"/>
      <c r="H47" s="551"/>
      <c r="I47" s="551"/>
      <c r="J47" s="551"/>
      <c r="K47" s="551"/>
      <c r="L47" s="551"/>
      <c r="M47" s="551"/>
      <c r="N47" s="551"/>
    </row>
    <row r="48" spans="1:14" s="450" customFormat="1" ht="12.75" x14ac:dyDescent="0.25">
      <c r="A48" s="551"/>
      <c r="B48" s="551"/>
      <c r="C48" s="551"/>
      <c r="D48" s="551"/>
      <c r="E48" s="551"/>
      <c r="F48" s="551"/>
      <c r="G48" s="551"/>
      <c r="H48" s="551"/>
      <c r="I48" s="551"/>
      <c r="J48" s="551"/>
      <c r="K48" s="551"/>
      <c r="L48" s="551"/>
      <c r="M48" s="551"/>
      <c r="N48" s="551"/>
    </row>
    <row r="49" spans="1:14" s="450" customFormat="1" ht="12.75" x14ac:dyDescent="0.25">
      <c r="A49" s="551"/>
      <c r="B49" s="551"/>
      <c r="C49" s="551"/>
      <c r="D49" s="551"/>
      <c r="E49" s="551"/>
      <c r="F49" s="551"/>
      <c r="G49" s="551"/>
      <c r="H49" s="551"/>
      <c r="I49" s="551"/>
      <c r="J49" s="551"/>
      <c r="K49" s="551"/>
      <c r="L49" s="551"/>
      <c r="M49" s="551"/>
      <c r="N49" s="551"/>
    </row>
    <row r="50" spans="1:14" s="450" customFormat="1" ht="12.75" x14ac:dyDescent="0.25">
      <c r="A50" s="551"/>
      <c r="B50" s="551"/>
      <c r="C50" s="551"/>
      <c r="D50" s="551"/>
      <c r="E50" s="551"/>
      <c r="F50" s="551"/>
      <c r="G50" s="551"/>
      <c r="H50" s="551"/>
      <c r="I50" s="551"/>
      <c r="J50" s="551"/>
      <c r="K50" s="551"/>
      <c r="L50" s="551"/>
      <c r="M50" s="551"/>
      <c r="N50" s="551"/>
    </row>
    <row r="51" spans="1:14" s="450" customFormat="1" ht="12.75" x14ac:dyDescent="0.25">
      <c r="A51" s="551"/>
      <c r="B51" s="551"/>
      <c r="C51" s="551"/>
      <c r="D51" s="551"/>
      <c r="E51" s="551"/>
      <c r="F51" s="551"/>
      <c r="G51" s="551"/>
      <c r="H51" s="551"/>
      <c r="I51" s="551"/>
      <c r="J51" s="551"/>
      <c r="K51" s="551"/>
      <c r="L51" s="551"/>
      <c r="M51" s="551"/>
      <c r="N51" s="551"/>
    </row>
    <row r="52" spans="1:14" s="450" customFormat="1" ht="12.75" x14ac:dyDescent="0.25">
      <c r="A52" s="551"/>
      <c r="B52" s="551"/>
      <c r="C52" s="551"/>
      <c r="D52" s="551"/>
      <c r="E52" s="551"/>
      <c r="F52" s="551"/>
      <c r="G52" s="551"/>
      <c r="H52" s="551"/>
      <c r="I52" s="551"/>
      <c r="J52" s="551"/>
      <c r="K52" s="551"/>
      <c r="L52" s="551"/>
      <c r="M52" s="551"/>
      <c r="N52" s="551"/>
    </row>
    <row r="53" spans="1:14" s="450" customFormat="1" ht="12.75" x14ac:dyDescent="0.25">
      <c r="A53" s="551"/>
      <c r="B53" s="551"/>
      <c r="C53" s="551"/>
      <c r="D53" s="551"/>
      <c r="E53" s="551"/>
      <c r="F53" s="551"/>
      <c r="G53" s="551"/>
      <c r="H53" s="551"/>
      <c r="I53" s="551"/>
      <c r="J53" s="551"/>
      <c r="K53" s="551"/>
      <c r="L53" s="551"/>
      <c r="M53" s="551"/>
      <c r="N53" s="551"/>
    </row>
    <row r="54" spans="1:14" s="450" customFormat="1" ht="12.75" x14ac:dyDescent="0.25">
      <c r="A54" s="551"/>
      <c r="B54" s="551"/>
      <c r="C54" s="551"/>
      <c r="D54" s="551"/>
      <c r="E54" s="551"/>
      <c r="F54" s="551"/>
      <c r="G54" s="551"/>
      <c r="H54" s="551"/>
      <c r="I54" s="551"/>
      <c r="J54" s="551"/>
      <c r="K54" s="551"/>
      <c r="L54" s="551"/>
      <c r="M54" s="551"/>
      <c r="N54" s="551"/>
    </row>
    <row r="55" spans="1:14" s="450" customFormat="1" ht="12.75" x14ac:dyDescent="0.25">
      <c r="A55" s="551"/>
      <c r="B55" s="551"/>
      <c r="C55" s="551"/>
      <c r="D55" s="551"/>
      <c r="E55" s="551"/>
      <c r="F55" s="551"/>
      <c r="G55" s="551"/>
      <c r="H55" s="551"/>
      <c r="I55" s="551"/>
      <c r="J55" s="551"/>
      <c r="K55" s="551"/>
      <c r="L55" s="551"/>
      <c r="M55" s="551"/>
      <c r="N55" s="551"/>
    </row>
    <row r="56" spans="1:14" s="450" customFormat="1" ht="12.75" x14ac:dyDescent="0.25">
      <c r="A56" s="551"/>
      <c r="B56" s="551"/>
      <c r="C56" s="551"/>
      <c r="D56" s="551"/>
      <c r="E56" s="551"/>
      <c r="F56" s="551"/>
      <c r="G56" s="551"/>
      <c r="H56" s="551"/>
      <c r="I56" s="551"/>
      <c r="J56" s="551"/>
      <c r="K56" s="551"/>
      <c r="L56" s="551"/>
      <c r="M56" s="551"/>
      <c r="N56" s="551"/>
    </row>
    <row r="57" spans="1:14" s="450" customFormat="1" ht="12.75" x14ac:dyDescent="0.25">
      <c r="A57" s="551"/>
      <c r="B57" s="551"/>
      <c r="C57" s="551"/>
      <c r="D57" s="551"/>
      <c r="E57" s="551"/>
      <c r="F57" s="551"/>
      <c r="G57" s="551"/>
      <c r="H57" s="551"/>
      <c r="I57" s="551"/>
      <c r="J57" s="551"/>
      <c r="K57" s="551"/>
      <c r="L57" s="551"/>
      <c r="M57" s="551"/>
      <c r="N57" s="551"/>
    </row>
    <row r="58" spans="1:14" s="450" customFormat="1" ht="12.75" x14ac:dyDescent="0.25">
      <c r="A58" s="551"/>
      <c r="B58" s="551"/>
      <c r="C58" s="551"/>
      <c r="D58" s="551"/>
      <c r="E58" s="551"/>
      <c r="F58" s="551"/>
      <c r="G58" s="551"/>
      <c r="H58" s="551"/>
      <c r="I58" s="551"/>
      <c r="J58" s="551"/>
      <c r="K58" s="551"/>
      <c r="L58" s="551"/>
      <c r="M58" s="551"/>
      <c r="N58" s="551"/>
    </row>
    <row r="59" spans="1:14" s="450" customFormat="1" ht="12.75" x14ac:dyDescent="0.25">
      <c r="A59" s="551"/>
      <c r="B59" s="551"/>
      <c r="C59" s="551"/>
      <c r="D59" s="551"/>
      <c r="E59" s="551"/>
      <c r="F59" s="551"/>
      <c r="G59" s="551"/>
      <c r="H59" s="551"/>
      <c r="I59" s="551"/>
      <c r="J59" s="551"/>
      <c r="K59" s="551"/>
      <c r="L59" s="551"/>
      <c r="M59" s="551"/>
      <c r="N59" s="551"/>
    </row>
    <row r="60" spans="1:14" s="450" customFormat="1" ht="12.75" x14ac:dyDescent="0.25">
      <c r="A60" s="551"/>
      <c r="B60" s="551"/>
      <c r="C60" s="551"/>
      <c r="D60" s="551"/>
      <c r="E60" s="551"/>
      <c r="F60" s="551"/>
      <c r="G60" s="551"/>
      <c r="H60" s="551"/>
      <c r="I60" s="551"/>
      <c r="J60" s="551"/>
      <c r="K60" s="551"/>
      <c r="L60" s="551"/>
      <c r="M60" s="551"/>
      <c r="N60" s="551"/>
    </row>
    <row r="61" spans="1:14" s="450" customFormat="1" ht="12.75" x14ac:dyDescent="0.25">
      <c r="A61" s="551"/>
      <c r="B61" s="551"/>
      <c r="C61" s="551"/>
      <c r="D61" s="551"/>
      <c r="E61" s="551"/>
      <c r="F61" s="551"/>
      <c r="G61" s="551"/>
      <c r="H61" s="551"/>
      <c r="I61" s="551"/>
      <c r="J61" s="551"/>
      <c r="K61" s="551"/>
      <c r="L61" s="551"/>
      <c r="M61" s="551"/>
      <c r="N61" s="551"/>
    </row>
    <row r="62" spans="1:14" s="450" customFormat="1" ht="12.75" x14ac:dyDescent="0.25">
      <c r="A62" s="551"/>
      <c r="B62" s="551"/>
      <c r="C62" s="551"/>
      <c r="D62" s="551"/>
      <c r="E62" s="551"/>
      <c r="F62" s="551"/>
      <c r="G62" s="551"/>
      <c r="H62" s="551"/>
      <c r="I62" s="551"/>
      <c r="J62" s="551"/>
      <c r="K62" s="551"/>
      <c r="L62" s="551"/>
      <c r="M62" s="551"/>
      <c r="N62" s="551"/>
    </row>
    <row r="63" spans="1:14" s="450" customFormat="1" ht="12.75" x14ac:dyDescent="0.25">
      <c r="A63" s="551"/>
      <c r="B63" s="551"/>
      <c r="C63" s="551"/>
      <c r="D63" s="551"/>
      <c r="E63" s="551"/>
      <c r="F63" s="551"/>
      <c r="G63" s="551"/>
      <c r="H63" s="551"/>
      <c r="I63" s="551"/>
      <c r="J63" s="551"/>
      <c r="K63" s="551"/>
      <c r="L63" s="551"/>
      <c r="M63" s="551"/>
      <c r="N63" s="551"/>
    </row>
    <row r="64" spans="1:14" s="450" customFormat="1" ht="12.75" x14ac:dyDescent="0.25">
      <c r="A64" s="551"/>
      <c r="B64" s="551"/>
      <c r="C64" s="551"/>
      <c r="D64" s="551"/>
      <c r="E64" s="551"/>
      <c r="F64" s="551"/>
      <c r="G64" s="551"/>
      <c r="H64" s="551"/>
      <c r="I64" s="551"/>
      <c r="J64" s="551"/>
      <c r="K64" s="551"/>
      <c r="L64" s="551"/>
      <c r="M64" s="551"/>
      <c r="N64" s="551"/>
    </row>
    <row r="65" spans="1:14" s="450" customFormat="1" ht="12.75" x14ac:dyDescent="0.25">
      <c r="A65" s="551"/>
      <c r="B65" s="551"/>
      <c r="C65" s="551"/>
      <c r="D65" s="551"/>
      <c r="E65" s="551"/>
      <c r="F65" s="551"/>
      <c r="G65" s="551"/>
      <c r="H65" s="551"/>
      <c r="I65" s="551"/>
      <c r="J65" s="551"/>
      <c r="K65" s="551"/>
      <c r="L65" s="551"/>
      <c r="M65" s="551"/>
      <c r="N65" s="551"/>
    </row>
    <row r="66" spans="1:14" s="450" customFormat="1" ht="12.75" x14ac:dyDescent="0.25">
      <c r="A66" s="551"/>
      <c r="B66" s="551"/>
      <c r="C66" s="551"/>
      <c r="D66" s="551"/>
      <c r="E66" s="551"/>
      <c r="F66" s="551"/>
      <c r="G66" s="551"/>
      <c r="H66" s="551"/>
      <c r="I66" s="551"/>
      <c r="J66" s="551"/>
      <c r="K66" s="551"/>
      <c r="L66" s="551"/>
      <c r="M66" s="551"/>
      <c r="N66" s="551"/>
    </row>
    <row r="67" spans="1:14" s="450" customFormat="1" ht="12.75" x14ac:dyDescent="0.25">
      <c r="A67" s="551"/>
      <c r="B67" s="551"/>
      <c r="C67" s="551"/>
      <c r="D67" s="551"/>
      <c r="E67" s="551"/>
      <c r="F67" s="551"/>
      <c r="G67" s="551"/>
      <c r="H67" s="551"/>
      <c r="I67" s="551"/>
      <c r="J67" s="551"/>
      <c r="K67" s="551"/>
      <c r="L67" s="551"/>
      <c r="M67" s="551"/>
      <c r="N67" s="551"/>
    </row>
    <row r="68" spans="1:14" s="450" customFormat="1" ht="12.75" x14ac:dyDescent="0.25">
      <c r="A68" s="551"/>
      <c r="B68" s="551"/>
      <c r="C68" s="551"/>
      <c r="D68" s="551"/>
      <c r="E68" s="551"/>
      <c r="F68" s="551"/>
      <c r="G68" s="551"/>
      <c r="H68" s="551"/>
      <c r="I68" s="551"/>
      <c r="J68" s="551"/>
      <c r="K68" s="551"/>
      <c r="L68" s="551"/>
      <c r="M68" s="551"/>
      <c r="N68" s="551"/>
    </row>
    <row r="69" spans="1:14" s="450" customFormat="1" ht="12.75" x14ac:dyDescent="0.25">
      <c r="A69" s="551"/>
      <c r="B69" s="551"/>
      <c r="C69" s="551"/>
      <c r="D69" s="551"/>
      <c r="E69" s="551"/>
      <c r="F69" s="551"/>
      <c r="G69" s="551"/>
      <c r="H69" s="551"/>
      <c r="I69" s="551"/>
      <c r="J69" s="551"/>
      <c r="K69" s="551"/>
      <c r="L69" s="551"/>
      <c r="M69" s="551"/>
      <c r="N69" s="551"/>
    </row>
  </sheetData>
  <sheetProtection algorithmName="SHA-512" hashValue="zH0e+kftF7dgTDzg7HnA3CbGrtHAHzA6b2PnH5U7sjv4Yo+8Z/NlEQFqvMDGYjYkpdKiOmXgl9M1ErszajMUYg==" saltValue="UvRcwMBF3d2izDhKV9XXwA==" spinCount="100000" sheet="1" objects="1" scenarios="1" formatCells="0" formatColumns="0" formatRows="0"/>
  <mergeCells count="39">
    <mergeCell ref="C5:M5"/>
    <mergeCell ref="A1:C3"/>
    <mergeCell ref="F1:G1"/>
    <mergeCell ref="H1:I1"/>
    <mergeCell ref="J1:K1"/>
    <mergeCell ref="L1:M1"/>
    <mergeCell ref="D2:E2"/>
    <mergeCell ref="F2:G2"/>
    <mergeCell ref="H2:I2"/>
    <mergeCell ref="J2:K2"/>
    <mergeCell ref="L2:M2"/>
    <mergeCell ref="D3:E3"/>
    <mergeCell ref="F3:G3"/>
    <mergeCell ref="H3:I3"/>
    <mergeCell ref="J3:K3"/>
    <mergeCell ref="L3:M3"/>
    <mergeCell ref="C10:M10"/>
    <mergeCell ref="D13:E13"/>
    <mergeCell ref="F13:M13"/>
    <mergeCell ref="C7:M7"/>
    <mergeCell ref="C9:M9"/>
    <mergeCell ref="D14:E14"/>
    <mergeCell ref="F14:M14"/>
    <mergeCell ref="D15:E15"/>
    <mergeCell ref="F15:M15"/>
    <mergeCell ref="D16:E16"/>
    <mergeCell ref="F16:M16"/>
    <mergeCell ref="C25:M25"/>
    <mergeCell ref="D17:E17"/>
    <mergeCell ref="F17:M17"/>
    <mergeCell ref="D18:E18"/>
    <mergeCell ref="F18:M18"/>
    <mergeCell ref="D19:E19"/>
    <mergeCell ref="F19:M19"/>
    <mergeCell ref="D20:E20"/>
    <mergeCell ref="F20:M20"/>
    <mergeCell ref="D21:E21"/>
    <mergeCell ref="F21:M21"/>
    <mergeCell ref="C23:M23"/>
  </mergeCells>
  <hyperlinks>
    <hyperlink ref="F1:G1" location="JUMP_Coverpage_Top" display="JUMP_Coverpage_Top" xr:uid="{00000000-0004-0000-0B00-000000000000}"/>
    <hyperlink ref="D2:E2" location="JUMP_J_Top" display="Top of sheet" xr:uid="{00000000-0004-0000-0B00-000001000000}"/>
  </hyperlinks>
  <pageMargins left="0.70866141732283472" right="0.70866141732283472" top="0.78740157480314965" bottom="0.78740157480314965" header="0.31496062992125984" footer="0.31496062992125984"/>
  <pageSetup paperSize="9" scale="63" fitToHeight="3" orientation="portrait" horizontalDpi="4294967292"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6">
    <tabColor rgb="FF0000FF"/>
  </sheetPr>
  <dimension ref="A1:AF200"/>
  <sheetViews>
    <sheetView topLeftCell="A166" zoomScaleNormal="100" workbookViewId="0">
      <selection activeCell="J183" sqref="J183"/>
    </sheetView>
  </sheetViews>
  <sheetFormatPr baseColWidth="10" defaultRowHeight="12.75" x14ac:dyDescent="0.2"/>
  <cols>
    <col min="1" max="1" width="30.7109375" style="380" customWidth="1"/>
    <col min="2" max="16384" width="11.42578125" style="380"/>
  </cols>
  <sheetData>
    <row r="1" spans="1:32" x14ac:dyDescent="0.2">
      <c r="A1" s="1" t="str">
        <f>Translations!$B$543</f>
        <v>Dénomination</v>
      </c>
      <c r="B1" s="1" t="str">
        <f>Translations!$B$544</f>
        <v>Constante</v>
      </c>
      <c r="C1" s="1" t="str">
        <f>Translations!$B$545</f>
        <v>Autres constantes</v>
      </c>
      <c r="D1" s="376"/>
      <c r="E1" s="376"/>
      <c r="F1" s="376"/>
      <c r="G1" s="376"/>
      <c r="H1" s="376"/>
    </row>
    <row r="2" spans="1:32" x14ac:dyDescent="0.2">
      <c r="A2" s="380" t="s">
        <v>196</v>
      </c>
      <c r="B2" s="274" t="b">
        <v>1</v>
      </c>
      <c r="C2" s="274" t="b">
        <v>0</v>
      </c>
    </row>
    <row r="3" spans="1:32" x14ac:dyDescent="0.2">
      <c r="A3" s="380" t="s">
        <v>217</v>
      </c>
      <c r="B3" s="274" t="b">
        <v>1</v>
      </c>
      <c r="C3" s="274" t="b">
        <v>0</v>
      </c>
      <c r="D3" s="274" t="str">
        <f>Translations!$B$546</f>
        <v>Sans objet</v>
      </c>
    </row>
    <row r="4" spans="1:32" x14ac:dyDescent="0.2">
      <c r="A4" s="380" t="s">
        <v>213</v>
      </c>
      <c r="B4" s="301">
        <v>45292</v>
      </c>
      <c r="C4" s="301">
        <v>46022</v>
      </c>
    </row>
    <row r="5" spans="1:32" x14ac:dyDescent="0.2">
      <c r="A5" s="380" t="s">
        <v>218</v>
      </c>
      <c r="B5" s="274" t="str">
        <f>Translations!$B$546</f>
        <v>Sans objet</v>
      </c>
    </row>
    <row r="6" spans="1:32" x14ac:dyDescent="0.2">
      <c r="A6" s="380" t="s">
        <v>275</v>
      </c>
      <c r="B6" s="274" t="str">
        <f>Translations!$B$547</f>
        <v>soumis au vérificateur</v>
      </c>
      <c r="C6" s="274" t="str">
        <f>Translations!$B$548</f>
        <v>évalué par le vérificateur</v>
      </c>
      <c r="D6" s="274" t="str">
        <f>Translations!$B$549</f>
        <v>soumis à l’autorité compétente</v>
      </c>
      <c r="E6" s="274" t="str">
        <f>Translations!$B$550</f>
        <v>retourné avec remarques</v>
      </c>
      <c r="F6" s="274" t="str">
        <f>Translations!$B$551</f>
        <v>approuvé par l 'autorité compétente</v>
      </c>
      <c r="G6" s="274" t="str">
        <f>Translations!$B$552</f>
        <v>projet de document de travail</v>
      </c>
    </row>
    <row r="7" spans="1:32" x14ac:dyDescent="0.2">
      <c r="A7" s="380" t="s">
        <v>1023</v>
      </c>
      <c r="B7" s="274" t="str">
        <f>Translations!$B$553</f>
        <v>L'exploitant de cette installation confirme que la présente déclaration peut être utilisée par l'autorité compétente et la Commission européenne.</v>
      </c>
    </row>
    <row r="8" spans="1:32" x14ac:dyDescent="0.2">
      <c r="A8" s="380" t="s">
        <v>126</v>
      </c>
      <c r="B8" s="274" t="str">
        <f>Translations!$B$554</f>
        <v>Autriche</v>
      </c>
      <c r="C8" s="274" t="str">
        <f>Translations!$B$555</f>
        <v>Belgique</v>
      </c>
      <c r="D8" s="274" t="str">
        <f>Translations!$B$556</f>
        <v>Bulgarie</v>
      </c>
      <c r="E8" s="274" t="str">
        <f>Translations!$B$557</f>
        <v>Chypre</v>
      </c>
      <c r="F8" s="154" t="str">
        <f>Translations!$B$558</f>
        <v>Croatie</v>
      </c>
      <c r="G8" s="274" t="str">
        <f>Translations!$B$559</f>
        <v>République tchèque</v>
      </c>
      <c r="H8" s="274" t="str">
        <f>Translations!$B$560</f>
        <v>Danemark</v>
      </c>
      <c r="I8" s="274" t="str">
        <f>Translations!$B$561</f>
        <v>Estonie</v>
      </c>
      <c r="J8" s="274" t="str">
        <f>Translations!$B$562</f>
        <v>Finlande</v>
      </c>
      <c r="K8" s="274" t="str">
        <f>Translations!$B$563</f>
        <v>France</v>
      </c>
      <c r="L8" s="274" t="str">
        <f>Translations!$B$564</f>
        <v>Allemagne</v>
      </c>
      <c r="M8" s="274" t="str">
        <f>Translations!$B$565</f>
        <v>Grèce</v>
      </c>
      <c r="N8" s="274" t="str">
        <f>Translations!$B$566</f>
        <v>Hongrie</v>
      </c>
      <c r="O8" s="274" t="str">
        <f>Translations!$B$567</f>
        <v>Islande</v>
      </c>
      <c r="P8" s="274" t="str">
        <f>Translations!$B$568</f>
        <v>Irlande</v>
      </c>
      <c r="Q8" s="274" t="str">
        <f>Translations!$B$569</f>
        <v>Italie</v>
      </c>
      <c r="R8" s="274" t="str">
        <f>Translations!$B$570</f>
        <v>Lettonie</v>
      </c>
      <c r="S8" s="274" t="str">
        <f>Translations!$B$571</f>
        <v>Liechtenstein</v>
      </c>
      <c r="T8" s="274" t="str">
        <f>Translations!$B$572</f>
        <v>Lituanie</v>
      </c>
      <c r="U8" s="274" t="str">
        <f>Translations!$B$573</f>
        <v>Luxembourg</v>
      </c>
      <c r="V8" s="274" t="str">
        <f>Translations!$B$574</f>
        <v>Malte</v>
      </c>
      <c r="W8" s="274" t="str">
        <f>Translations!$B$575</f>
        <v>Pays-Bas</v>
      </c>
      <c r="X8" s="274" t="str">
        <f>Translations!$B$576</f>
        <v>Norvège</v>
      </c>
      <c r="Y8" s="274" t="str">
        <f>Translations!$B$577</f>
        <v>Pologne</v>
      </c>
      <c r="Z8" s="274" t="str">
        <f>Translations!$B$578</f>
        <v>Portugal</v>
      </c>
      <c r="AA8" s="274" t="str">
        <f>Translations!$B$579</f>
        <v>Roumanie</v>
      </c>
      <c r="AB8" s="274" t="str">
        <f>Translations!$B$580</f>
        <v>Slovaquie</v>
      </c>
      <c r="AC8" s="274" t="str">
        <f>Translations!$B$581</f>
        <v>Slovénie</v>
      </c>
      <c r="AD8" s="274" t="str">
        <f>Translations!$B$582</f>
        <v>Espagne</v>
      </c>
      <c r="AE8" s="274" t="str">
        <f>Translations!$B$583</f>
        <v>Suède</v>
      </c>
      <c r="AF8" s="274" t="str">
        <f>Translations!$B$584</f>
        <v>Royaume-Uni</v>
      </c>
    </row>
    <row r="9" spans="1:32" x14ac:dyDescent="0.2">
      <c r="A9" s="380" t="s">
        <v>157</v>
      </c>
      <c r="B9" s="274" t="s">
        <v>158</v>
      </c>
      <c r="C9" s="274" t="s">
        <v>159</v>
      </c>
      <c r="D9" s="274" t="s">
        <v>160</v>
      </c>
      <c r="E9" s="274" t="s">
        <v>161</v>
      </c>
      <c r="F9" s="154" t="s">
        <v>457</v>
      </c>
      <c r="G9" s="274" t="s">
        <v>162</v>
      </c>
      <c r="H9" s="274" t="s">
        <v>163</v>
      </c>
      <c r="I9" s="274" t="s">
        <v>164</v>
      </c>
      <c r="J9" s="274" t="s">
        <v>165</v>
      </c>
      <c r="K9" s="274" t="s">
        <v>166</v>
      </c>
      <c r="L9" s="274" t="s">
        <v>167</v>
      </c>
      <c r="M9" s="274" t="s">
        <v>168</v>
      </c>
      <c r="N9" s="274" t="s">
        <v>169</v>
      </c>
      <c r="O9" s="274" t="s">
        <v>170</v>
      </c>
      <c r="P9" s="274" t="s">
        <v>171</v>
      </c>
      <c r="Q9" s="274" t="s">
        <v>172</v>
      </c>
      <c r="R9" s="274" t="s">
        <v>173</v>
      </c>
      <c r="S9" s="274" t="s">
        <v>174</v>
      </c>
      <c r="T9" s="274" t="s">
        <v>175</v>
      </c>
      <c r="U9" s="274" t="s">
        <v>176</v>
      </c>
      <c r="V9" s="274" t="s">
        <v>177</v>
      </c>
      <c r="W9" s="274" t="s">
        <v>178</v>
      </c>
      <c r="X9" s="274" t="s">
        <v>179</v>
      </c>
      <c r="Y9" s="274" t="s">
        <v>180</v>
      </c>
      <c r="Z9" s="274" t="s">
        <v>181</v>
      </c>
      <c r="AA9" s="274" t="s">
        <v>182</v>
      </c>
      <c r="AB9" s="274" t="s">
        <v>183</v>
      </c>
      <c r="AC9" s="274" t="s">
        <v>184</v>
      </c>
      <c r="AD9" s="274" t="s">
        <v>185</v>
      </c>
      <c r="AE9" s="274" t="s">
        <v>186</v>
      </c>
      <c r="AF9" s="274" t="s">
        <v>187</v>
      </c>
    </row>
    <row r="10" spans="1:32" x14ac:dyDescent="0.2">
      <c r="A10" s="380" t="s">
        <v>1004</v>
      </c>
      <c r="B10" s="24" t="s">
        <v>158</v>
      </c>
      <c r="C10" s="24" t="s">
        <v>159</v>
      </c>
      <c r="D10" s="24" t="s">
        <v>160</v>
      </c>
      <c r="E10" s="24" t="s">
        <v>161</v>
      </c>
      <c r="F10" s="24" t="s">
        <v>457</v>
      </c>
      <c r="G10" s="24" t="s">
        <v>162</v>
      </c>
      <c r="H10" s="24" t="s">
        <v>163</v>
      </c>
      <c r="I10" s="24" t="s">
        <v>164</v>
      </c>
      <c r="J10" s="24" t="s">
        <v>165</v>
      </c>
      <c r="K10" s="24" t="s">
        <v>166</v>
      </c>
      <c r="L10" s="24" t="s">
        <v>167</v>
      </c>
      <c r="M10" s="24" t="s">
        <v>1005</v>
      </c>
      <c r="N10" s="24" t="s">
        <v>169</v>
      </c>
      <c r="O10" s="24" t="s">
        <v>170</v>
      </c>
      <c r="P10" s="24" t="s">
        <v>171</v>
      </c>
      <c r="Q10" s="24" t="s">
        <v>172</v>
      </c>
      <c r="R10" s="24" t="s">
        <v>173</v>
      </c>
      <c r="S10" s="24" t="s">
        <v>174</v>
      </c>
      <c r="T10" s="24" t="s">
        <v>175</v>
      </c>
      <c r="U10" s="24" t="s">
        <v>176</v>
      </c>
      <c r="V10" s="24" t="s">
        <v>177</v>
      </c>
      <c r="W10" s="24" t="s">
        <v>178</v>
      </c>
      <c r="X10" s="24" t="s">
        <v>179</v>
      </c>
      <c r="Y10" s="24" t="s">
        <v>180</v>
      </c>
      <c r="Z10" s="24" t="s">
        <v>181</v>
      </c>
      <c r="AA10" s="24" t="s">
        <v>182</v>
      </c>
      <c r="AB10" s="24" t="s">
        <v>183</v>
      </c>
      <c r="AC10" s="24" t="s">
        <v>184</v>
      </c>
      <c r="AD10" s="24" t="s">
        <v>185</v>
      </c>
      <c r="AE10" s="24" t="s">
        <v>186</v>
      </c>
      <c r="AF10" s="24" t="s">
        <v>1006</v>
      </c>
    </row>
    <row r="11" spans="1:32" x14ac:dyDescent="0.2">
      <c r="A11" s="377" t="s">
        <v>219</v>
      </c>
      <c r="B11" s="178" t="str">
        <f>Translations!$B$585</f>
        <v>Combustible</v>
      </c>
    </row>
    <row r="12" spans="1:32" x14ac:dyDescent="0.2">
      <c r="A12" s="377" t="s">
        <v>221</v>
      </c>
      <c r="B12" s="178" t="str">
        <f>Translations!$B$586</f>
        <v>Référentiel</v>
      </c>
    </row>
    <row r="13" spans="1:32" x14ac:dyDescent="0.2">
      <c r="A13" s="377" t="s">
        <v>223</v>
      </c>
      <c r="B13" s="178" t="str">
        <f>Translations!$B$587</f>
        <v>Émissions transférées ou stockées</v>
      </c>
    </row>
    <row r="14" spans="1:32" x14ac:dyDescent="0.2">
      <c r="A14" s="377" t="s">
        <v>225</v>
      </c>
      <c r="B14" s="178" t="str">
        <f>Translations!$B$588</f>
        <v>Sous-installation avec référentiel de produit</v>
      </c>
    </row>
    <row r="15" spans="1:32" x14ac:dyDescent="0.2">
      <c r="A15" s="377" t="s">
        <v>227</v>
      </c>
      <c r="B15" s="178" t="str">
        <f>Translations!$B$589</f>
        <v>Sous-installation pour méthode alternative</v>
      </c>
    </row>
    <row r="16" spans="1:32" x14ac:dyDescent="0.2">
      <c r="A16" s="378" t="s">
        <v>229</v>
      </c>
      <c r="B16" s="178" t="str">
        <f>Translations!$B$590</f>
        <v>année</v>
      </c>
    </row>
    <row r="17" spans="1:7" x14ac:dyDescent="0.2">
      <c r="A17" s="378" t="s">
        <v>231</v>
      </c>
      <c r="B17" s="178" t="str">
        <f>Translations!$B$591</f>
        <v>tonnes</v>
      </c>
    </row>
    <row r="18" spans="1:7" x14ac:dyDescent="0.2">
      <c r="A18" s="378" t="s">
        <v>232</v>
      </c>
      <c r="B18" s="178" t="s">
        <v>233</v>
      </c>
    </row>
    <row r="19" spans="1:7" x14ac:dyDescent="0.2">
      <c r="A19" s="378" t="s">
        <v>234</v>
      </c>
      <c r="B19" s="178" t="s">
        <v>235</v>
      </c>
    </row>
    <row r="20" spans="1:7" x14ac:dyDescent="0.2">
      <c r="A20" s="378" t="s">
        <v>236</v>
      </c>
      <c r="B20" s="178" t="s">
        <v>237</v>
      </c>
    </row>
    <row r="21" spans="1:7" x14ac:dyDescent="0.2">
      <c r="A21" s="378" t="s">
        <v>238</v>
      </c>
      <c r="B21" s="178" t="s">
        <v>239</v>
      </c>
    </row>
    <row r="22" spans="1:7" x14ac:dyDescent="0.2">
      <c r="A22" s="378" t="s">
        <v>240</v>
      </c>
      <c r="B22" s="178" t="s">
        <v>241</v>
      </c>
    </row>
    <row r="23" spans="1:7" x14ac:dyDescent="0.2">
      <c r="A23" s="378" t="s">
        <v>242</v>
      </c>
      <c r="B23" s="178" t="str">
        <f>Translations!$B$592</f>
        <v>TJ/an</v>
      </c>
    </row>
    <row r="24" spans="1:7" x14ac:dyDescent="0.2">
      <c r="A24" s="378" t="s">
        <v>244</v>
      </c>
      <c r="B24" s="178" t="s">
        <v>245</v>
      </c>
    </row>
    <row r="25" spans="1:7" x14ac:dyDescent="0.2">
      <c r="A25" s="378" t="s">
        <v>246</v>
      </c>
      <c r="B25" s="178" t="str">
        <f>Translations!$B$593</f>
        <v>MWh/an</v>
      </c>
    </row>
    <row r="26" spans="1:7" x14ac:dyDescent="0.2">
      <c r="A26" s="378" t="s">
        <v>248</v>
      </c>
      <c r="B26" s="178" t="s">
        <v>249</v>
      </c>
    </row>
    <row r="27" spans="1:7" x14ac:dyDescent="0.2">
      <c r="A27" s="378" t="s">
        <v>250</v>
      </c>
      <c r="B27" s="178" t="str">
        <f>Translations!$B$594</f>
        <v>t/an</v>
      </c>
    </row>
    <row r="28" spans="1:7" x14ac:dyDescent="0.2">
      <c r="A28" s="378" t="s">
        <v>257</v>
      </c>
      <c r="B28" s="178" t="s">
        <v>255</v>
      </c>
      <c r="C28" s="274" t="s">
        <v>256</v>
      </c>
    </row>
    <row r="29" spans="1:7" x14ac:dyDescent="0.2">
      <c r="A29" s="378" t="s">
        <v>258</v>
      </c>
      <c r="B29" s="178" t="str">
        <f>Translations!$B$595</f>
        <v>tonnes par jour</v>
      </c>
      <c r="C29" s="274" t="str">
        <f>Translations!$B$596</f>
        <v>MW (th)</v>
      </c>
    </row>
    <row r="30" spans="1:7" x14ac:dyDescent="0.2">
      <c r="A30" s="378" t="s">
        <v>284</v>
      </c>
      <c r="B30" s="178" t="str">
        <f>Translations!$B$597</f>
        <v>Importation</v>
      </c>
      <c r="C30" s="274" t="str">
        <f>Translations!$B$598</f>
        <v>Exportation</v>
      </c>
    </row>
    <row r="31" spans="1:7" x14ac:dyDescent="0.2">
      <c r="A31" s="378" t="s">
        <v>287</v>
      </c>
      <c r="B31" s="178" t="str">
        <f>Translations!$B$170</f>
        <v>chaleur mesurable</v>
      </c>
      <c r="C31" s="274" t="str">
        <f>Translations!$B$232</f>
        <v>Gaz résiduaires</v>
      </c>
      <c r="D31" s="274" t="str">
        <f>Translations!$B$599</f>
        <v>Produits intermédiaires</v>
      </c>
      <c r="E31" s="274" t="str">
        <f>Translations!$B$600</f>
        <v>CCU</v>
      </c>
      <c r="F31" s="274" t="str">
        <f>Translations!$B$601</f>
        <v>CCS</v>
      </c>
      <c r="G31" s="274" t="str">
        <f>Translations!$B$602</f>
        <v>Chaleur issue de la production d’acide nitrique</v>
      </c>
    </row>
    <row r="32" spans="1:7" x14ac:dyDescent="0.2">
      <c r="A32" s="378" t="s">
        <v>406</v>
      </c>
      <c r="B32" s="178" t="str">
        <f>Translations!$B$603</f>
        <v>Évaluation de l’incertitude</v>
      </c>
      <c r="C32" s="178" t="str">
        <f>Translations!$B$604</f>
        <v>Techniquement irréalisable</v>
      </c>
      <c r="D32" s="274" t="str">
        <f>Translations!$B$605</f>
        <v>Coûts excessifs</v>
      </c>
    </row>
    <row r="33" spans="1:6" x14ac:dyDescent="0.2">
      <c r="A33" s="381" t="s">
        <v>432</v>
      </c>
      <c r="B33" s="24" t="str">
        <f>Translations!$B$606</f>
        <v>Il manque l'activité (A.I.4.a)!</v>
      </c>
    </row>
    <row r="34" spans="1:6" x14ac:dyDescent="0.2">
      <c r="A34" s="381" t="s">
        <v>1055</v>
      </c>
      <c r="B34" s="24" t="str">
        <f>Translations!$B$607</f>
        <v>Cliquez ici pour revenir à la feuille «F_ProductBM»</v>
      </c>
    </row>
    <row r="35" spans="1:6" x14ac:dyDescent="0.2">
      <c r="A35" s="380" t="s">
        <v>621</v>
      </c>
      <c r="B35" s="274" t="str">
        <f>Translations!$B$608</f>
        <v>pertinent</v>
      </c>
    </row>
    <row r="36" spans="1:6" x14ac:dyDescent="0.2">
      <c r="A36" s="380" t="s">
        <v>622</v>
      </c>
      <c r="B36" s="274" t="str">
        <f>Translations!$B$609</f>
        <v>non pertinent</v>
      </c>
    </row>
    <row r="37" spans="1:6" x14ac:dyDescent="0.2">
      <c r="A37" s="380" t="s">
        <v>1028</v>
      </c>
      <c r="B37" s="24" t="str">
        <f>Translations!$B$610</f>
        <v>Veuillez saisir des données dans la présente section!</v>
      </c>
    </row>
    <row r="38" spans="1:6" x14ac:dyDescent="0.2">
      <c r="A38" s="380" t="s">
        <v>800</v>
      </c>
      <c r="B38" s="274" t="str">
        <f>Translations!$B$611</f>
        <v>La liste des éléments qui doivent figurer dans la présente description se trouve au début de la présente fiche!</v>
      </c>
    </row>
    <row r="39" spans="1:6" x14ac:dyDescent="0.2">
      <c r="A39" s="381" t="s">
        <v>937</v>
      </c>
      <c r="B39" s="24" t="str">
        <f>Translations!$B$612</f>
        <v>Veuillez passer aux points suivants ci-dessous</v>
      </c>
    </row>
    <row r="40" spans="1:6" x14ac:dyDescent="0.2">
      <c r="A40" s="381" t="s">
        <v>960</v>
      </c>
      <c r="B40" s="24" t="str">
        <f>Translations!$B$613</f>
        <v xml:space="preserve">Vous trouverez des instructions détaillées sur la saisie des données dans la partie du présent modèle qui correspond au premier exemplaire de ce module. </v>
      </c>
    </row>
    <row r="41" spans="1:6" x14ac:dyDescent="0.2">
      <c r="A41" s="378" t="s">
        <v>1012</v>
      </c>
      <c r="B41" s="178" t="str">
        <f>Translations!$B$614</f>
        <v>Passez à la sous-installation suivante!</v>
      </c>
    </row>
    <row r="42" spans="1:6" x14ac:dyDescent="0.2">
      <c r="A42" s="381" t="s">
        <v>811</v>
      </c>
      <c r="B42" s="382" t="str">
        <f>Translations!$B$615</f>
        <v>Installation relevant du SEQE</v>
      </c>
      <c r="C42" s="274" t="str">
        <f>Translations!$B$843</f>
        <v>Installation d’incinération des déchets municipaux</v>
      </c>
      <c r="D42" s="382" t="str">
        <f>Translations!$B$616</f>
        <v>Installation ne relevant pas du SEQE</v>
      </c>
      <c r="E42" s="382" t="str">
        <f>Translations!$B$617</f>
        <v>Installation produisant de l'acide nitrique</v>
      </c>
      <c r="F42" s="382" t="str">
        <f>Translations!$B$618</f>
        <v>Réseau de distribution de chaleur</v>
      </c>
    </row>
    <row r="43" spans="1:6" x14ac:dyDescent="0.2">
      <c r="A43" s="381" t="s">
        <v>812</v>
      </c>
      <c r="B43" s="382" t="str">
        <f>Translations!$B$170</f>
        <v>chaleur mesurable</v>
      </c>
      <c r="C43" s="382" t="str">
        <f>Translations!$B$171</f>
        <v>gaz résiduaire</v>
      </c>
      <c r="D43" s="307" t="str">
        <f>Translations!$B$619</f>
        <v>CO2 transféré</v>
      </c>
      <c r="E43" s="382" t="str">
        <f>Translations!$B$599</f>
        <v>Produits intermédiaires</v>
      </c>
    </row>
    <row r="44" spans="1:6" x14ac:dyDescent="0.2">
      <c r="A44" s="381" t="s">
        <v>814</v>
      </c>
      <c r="B44" s="382" t="str">
        <f>Translations!$B$620</f>
        <v>Chaleur</v>
      </c>
      <c r="C44" s="382" t="str">
        <f>Translations!$B$171</f>
        <v>gaz résiduaire</v>
      </c>
      <c r="D44" s="382" t="s">
        <v>256</v>
      </c>
      <c r="E44" s="381"/>
    </row>
    <row r="45" spans="1:6" x14ac:dyDescent="0.2">
      <c r="A45" s="381" t="s">
        <v>815</v>
      </c>
      <c r="B45" s="24" t="str">
        <f>Translations!$B$597</f>
        <v>Importation</v>
      </c>
      <c r="C45" s="24" t="str">
        <f>Translations!$B$598</f>
        <v>Exportation</v>
      </c>
      <c r="D45" s="381"/>
      <c r="E45" s="381"/>
    </row>
    <row r="48" spans="1:6" x14ac:dyDescent="0.2">
      <c r="A48" s="380" t="s">
        <v>330</v>
      </c>
    </row>
    <row r="49" spans="1:9" s="11" customFormat="1" x14ac:dyDescent="0.2">
      <c r="A49" s="11" t="str">
        <f>Translations!$B$621</f>
        <v>Liste d’activités</v>
      </c>
    </row>
    <row r="50" spans="1:9" x14ac:dyDescent="0.2">
      <c r="A50" s="380" t="str">
        <f>Translations!$B$622</f>
        <v>Numéro de l’activité</v>
      </c>
      <c r="B50" s="380" t="str">
        <f>Translations!$B$623</f>
        <v>Activité (annexe I de la directive SEQE)</v>
      </c>
      <c r="I50" s="380" t="s">
        <v>1877</v>
      </c>
    </row>
    <row r="51" spans="1:9" ht="15" x14ac:dyDescent="0.25">
      <c r="A51" s="380">
        <v>1</v>
      </c>
      <c r="B51" s="527" t="str">
        <f>IF(LEN(I51)&gt;250,LEFT(I51,250),I51)</f>
        <v>Combustion de combustibles dans des installations dont la puissance calorifique totale de combustion est supérieure à 20 MW (à l’exception des installations d’incinération de déchets dangereux ou municipaux)</v>
      </c>
      <c r="I51" s="274" t="str">
        <f>Translations!B624</f>
        <v>Combustion de combustibles dans des installations dont la puissance calorifique totale de combustion est supérieure à 20 MW (à l’exception des installations d’incinération de déchets dangereux ou municipaux)</v>
      </c>
    </row>
    <row r="52" spans="1:9" ht="15" x14ac:dyDescent="0.25">
      <c r="A52" s="380">
        <v>2</v>
      </c>
      <c r="B52" s="527" t="str">
        <f t="shared" ref="B52:B78" si="0">IF(LEN(I52)&gt;250,LEFT(I52,250),I52)</f>
        <v xml:space="preserve">Raffinage de pétrole </v>
      </c>
      <c r="I52" s="274" t="str">
        <f>Translations!B625</f>
        <v xml:space="preserve">Raffinage de pétrole </v>
      </c>
    </row>
    <row r="53" spans="1:9" ht="15" x14ac:dyDescent="0.25">
      <c r="A53" s="380">
        <v>3</v>
      </c>
      <c r="B53" s="527" t="str">
        <f t="shared" si="0"/>
        <v xml:space="preserve">Production de coke </v>
      </c>
      <c r="I53" s="274" t="str">
        <f>Translations!B626</f>
        <v xml:space="preserve">Production de coke </v>
      </c>
    </row>
    <row r="54" spans="1:9" ht="15" x14ac:dyDescent="0.25">
      <c r="A54" s="380">
        <v>4</v>
      </c>
      <c r="B54" s="527" t="str">
        <f t="shared" si="0"/>
        <v xml:space="preserve">Grillage ou frittage, y compris pelletisation, de minerai métallique (y compris de minerai sulfuré) </v>
      </c>
      <c r="I54" s="274" t="str">
        <f>Translations!B627</f>
        <v xml:space="preserve">Grillage ou frittage, y compris pelletisation, de minerai métallique (y compris de minerai sulfuré) </v>
      </c>
    </row>
    <row r="55" spans="1:9" ht="15" x14ac:dyDescent="0.25">
      <c r="A55" s="380">
        <v>5</v>
      </c>
      <c r="B55" s="527" t="str">
        <f t="shared" si="0"/>
        <v xml:space="preserve">Production de fonte ou d'acier (fusion primaire ou secondaire), y compris les équipements pour coulée continue d'une capacité de plus de 2,5 tonnes par heure </v>
      </c>
      <c r="I55" s="274" t="str">
        <f>Translations!B628</f>
        <v xml:space="preserve">Production de fonte ou d'acier (fusion primaire ou secondaire), y compris les équipements pour coulée continue d'une capacité de plus de 2,5 tonnes par heure </v>
      </c>
    </row>
    <row r="56" spans="1:9" ht="15" x14ac:dyDescent="0.25">
      <c r="A56" s="380">
        <v>6</v>
      </c>
      <c r="B56" s="527" t="str">
        <f t="shared" si="0"/>
        <v>Production ou transformation de métaux ferreux (y compris les ferro-alliages) lorsque des unités de combustion dont la puissance calorifique totale de combustion est supérieure à 20 MW sont exploitées. La transformation comprend, notamment, les lamin</v>
      </c>
      <c r="I56" s="274" t="str">
        <f>Translations!B629</f>
        <v>Production ou transformation de métaux ferreux (y compris les ferro-alliages) lorsque des unités de combustion dont la puissance calorifique totale de combustion est supérieure à 20 MW sont exploitées. La transformation comprend, notamment, les laminoirs, les réchauffeurs, les fours de recuit, les forges, les fonderies, les unités de revêtement et les unités de décapage</v>
      </c>
    </row>
    <row r="57" spans="1:9" ht="15" x14ac:dyDescent="0.25">
      <c r="A57" s="380">
        <v>7</v>
      </c>
      <c r="B57" s="527" t="str">
        <f t="shared" si="0"/>
        <v xml:space="preserve">Production d’aluminium primaire </v>
      </c>
      <c r="I57" s="274" t="str">
        <f>Translations!B630</f>
        <v xml:space="preserve">Production d’aluminium primaire </v>
      </c>
    </row>
    <row r="58" spans="1:9" ht="15" x14ac:dyDescent="0.25">
      <c r="A58" s="380">
        <v>8</v>
      </c>
      <c r="B58" s="527" t="str">
        <f t="shared" si="0"/>
        <v>Production d’aluminium secondaire, lorsque des unités de combustion dont la puissance calorifique totale de combustion est supérieure à 20 MW sont exploitées</v>
      </c>
      <c r="I58" s="274" t="str">
        <f>Translations!B631</f>
        <v>Production d’aluminium secondaire, lorsque des unités de combustion dont la puissance calorifique totale de combustion est supérieure à 20 MW sont exploitées</v>
      </c>
    </row>
    <row r="59" spans="1:9" ht="15" x14ac:dyDescent="0.25">
      <c r="A59" s="380">
        <v>9</v>
      </c>
      <c r="B59" s="527" t="str">
        <f t="shared" si="0"/>
        <v>Production ou transformation de métaux non ferreux, y compris la production d’alliages, l’affinage, le moulage en fonderie, etc., lorsque des unités de combustion dont la puissance calorifique totale de combustion (y compris les combustibles utilisés</v>
      </c>
      <c r="I59" s="274" t="str">
        <f>Translations!B632</f>
        <v>Production ou transformation de métaux non ferreux, y compris la production d’alliages, l’affinage, le moulage en fonderie, etc., lorsque des unités de combustion dont la puissance calorifique totale de combustion (y compris les combustibles utilisés comme agents réducteurs) est supérieure à 20 MW sont exploitées.</v>
      </c>
    </row>
    <row r="60" spans="1:9" ht="15" x14ac:dyDescent="0.25">
      <c r="A60" s="380">
        <v>10</v>
      </c>
      <c r="B60" s="527" t="str">
        <f t="shared" si="0"/>
        <v xml:space="preserve">Production de clinker (ciment) dans des fours rotatifs avec une capacité de production supérieure à 500 tonnes par jour, ou dans d’autres types de fours, avec une capacité de production supérieure à 50 tonnes par jour </v>
      </c>
      <c r="I60" s="274" t="str">
        <f>Translations!B633</f>
        <v xml:space="preserve">Production de clinker (ciment) dans des fours rotatifs avec une capacité de production supérieure à 500 tonnes par jour, ou dans d’autres types de fours, avec une capacité de production supérieure à 50 tonnes par jour </v>
      </c>
    </row>
    <row r="61" spans="1:9" ht="15" x14ac:dyDescent="0.25">
      <c r="A61" s="380">
        <v>11</v>
      </c>
      <c r="B61" s="527" t="str">
        <f t="shared" si="0"/>
        <v xml:space="preserve">Production de chaux, y compris la calcination de dolomite et de magnésite, dans des fours rotatifs ou dans d’autres types de fours, avec une capacité de production supérieure à 50 tonnes par jour </v>
      </c>
      <c r="I61" s="274" t="str">
        <f>Translations!B634</f>
        <v xml:space="preserve">Production de chaux, y compris la calcination de dolomite et de magnésite, dans des fours rotatifs ou dans d’autres types de fours, avec une capacité de production supérieure à 50 tonnes par jour </v>
      </c>
    </row>
    <row r="62" spans="1:9" ht="15" x14ac:dyDescent="0.25">
      <c r="A62" s="380">
        <v>12</v>
      </c>
      <c r="B62" s="527" t="str">
        <f t="shared" si="0"/>
        <v xml:space="preserve">Fabrication du verre, y compris de fibres de verre, avec une capacité de fusion supérieure à 20 tonnes par jour </v>
      </c>
      <c r="I62" s="274" t="str">
        <f>Translations!B635</f>
        <v xml:space="preserve">Fabrication du verre, y compris de fibres de verre, avec une capacité de fusion supérieure à 20 tonnes par jour </v>
      </c>
    </row>
    <row r="63" spans="1:9" ht="15" x14ac:dyDescent="0.25">
      <c r="A63" s="380">
        <v>13</v>
      </c>
      <c r="B63" s="527" t="str">
        <f t="shared" si="0"/>
        <v xml:space="preserve">Fabrication de produits céramiques par cuisson, notamment de tuiles, de briques, de pierres réfractaires, de carrelages, de grès ou de porcelaines, avec une capacité de production supérieure à 75 tonnes par jour </v>
      </c>
      <c r="I63" s="274" t="str">
        <f>Translations!B636</f>
        <v xml:space="preserve">Fabrication de produits céramiques par cuisson, notamment de tuiles, de briques, de pierres réfractaires, de carrelages, de grès ou de porcelaines, avec une capacité de production supérieure à 75 tonnes par jour </v>
      </c>
    </row>
    <row r="64" spans="1:9" ht="15" x14ac:dyDescent="0.25">
      <c r="A64" s="380">
        <v>14</v>
      </c>
      <c r="B64" s="527" t="str">
        <f t="shared" si="0"/>
        <v xml:space="preserve">Fabrication de matériau isolant en laine minérale à partir de roches, de verre ou de laitier, avec une capacité de fusion supérieure à 20 tonnes par jour </v>
      </c>
      <c r="I64" s="274" t="str">
        <f>Translations!B637</f>
        <v xml:space="preserve">Fabrication de matériau isolant en laine minérale à partir de roches, de verre ou de laitier, avec une capacité de fusion supérieure à 20 tonnes par jour </v>
      </c>
    </row>
    <row r="65" spans="1:9" ht="15" x14ac:dyDescent="0.25">
      <c r="A65" s="380">
        <v>15</v>
      </c>
      <c r="B65" s="527" t="str">
        <f t="shared" si="0"/>
        <v xml:space="preserve">Séchage ou calcination du plâtre ou production de planches de plâtre et autres compositions à base de plâtre, lorsque des unités de combustion dont la puissance calorifique de combustion est supérieure à 20 MW sont exploitées </v>
      </c>
      <c r="I65" s="274" t="str">
        <f>Translations!B638</f>
        <v xml:space="preserve">Séchage ou calcination du plâtre ou production de planches de plâtre et autres compositions à base de plâtre, lorsque des unités de combustion dont la puissance calorifique de combustion est supérieure à 20 MW sont exploitées </v>
      </c>
    </row>
    <row r="66" spans="1:9" ht="15" x14ac:dyDescent="0.25">
      <c r="A66" s="380">
        <v>16</v>
      </c>
      <c r="B66" s="527" t="str">
        <f t="shared" si="0"/>
        <v xml:space="preserve">Production de pâte à papier à partir du bois ou d’autres matières fibreuses </v>
      </c>
      <c r="I66" s="274" t="str">
        <f>Translations!B639</f>
        <v xml:space="preserve">Production de pâte à papier à partir du bois ou d’autres matières fibreuses </v>
      </c>
    </row>
    <row r="67" spans="1:9" ht="15" x14ac:dyDescent="0.25">
      <c r="A67" s="380">
        <v>17</v>
      </c>
      <c r="B67" s="527" t="str">
        <f t="shared" si="0"/>
        <v xml:space="preserve">Production de papier ou de carton, avec une capacité de production supérieure à 20 tonnes par jour. </v>
      </c>
      <c r="I67" s="274" t="str">
        <f>Translations!B640</f>
        <v xml:space="preserve">Production de papier ou de carton, avec une capacité de production supérieure à 20 tonnes par jour. </v>
      </c>
    </row>
    <row r="68" spans="1:9" ht="15" x14ac:dyDescent="0.25">
      <c r="A68" s="380">
        <v>18</v>
      </c>
      <c r="B68" s="527" t="str">
        <f t="shared" si="0"/>
        <v>Production de noir de carbone, y compris la carbonisation de substances organiques telles que les huiles, les goudrons, les résidus de craquage et de distillation, lorsque des unités de combustion dont la puissance calorifique totale de combustion es</v>
      </c>
      <c r="I68" s="274" t="str">
        <f>Translations!B641</f>
        <v xml:space="preserve">Production de noir de carbone, y compris la carbonisation de substances organiques telles que les huiles, les goudrons, les résidus de craquage et de distillation, lorsque des unités de combustion dont la puissance calorifique totale de combustion est supérieure à 20 MW sont exploitées </v>
      </c>
    </row>
    <row r="69" spans="1:9" ht="15" x14ac:dyDescent="0.25">
      <c r="A69" s="380">
        <v>19</v>
      </c>
      <c r="B69" s="527" t="str">
        <f t="shared" si="0"/>
        <v xml:space="preserve">Production d’acide nitrique </v>
      </c>
      <c r="I69" s="274" t="str">
        <f>Translations!B642</f>
        <v xml:space="preserve">Production d’acide nitrique </v>
      </c>
    </row>
    <row r="70" spans="1:9" ht="15" x14ac:dyDescent="0.25">
      <c r="A70" s="380">
        <v>20</v>
      </c>
      <c r="B70" s="527" t="str">
        <f t="shared" si="0"/>
        <v xml:space="preserve">Production d’acide adipique </v>
      </c>
      <c r="I70" s="274" t="str">
        <f>Translations!B643</f>
        <v xml:space="preserve">Production d’acide adipique </v>
      </c>
    </row>
    <row r="71" spans="1:9" ht="15" x14ac:dyDescent="0.25">
      <c r="A71" s="380">
        <v>21</v>
      </c>
      <c r="B71" s="527" t="str">
        <f t="shared" si="0"/>
        <v>Production de glyoxal et d’acide glyoxylique</v>
      </c>
      <c r="I71" s="274" t="str">
        <f>Translations!B644</f>
        <v>Production de glyoxal et d’acide glyoxylique</v>
      </c>
    </row>
    <row r="72" spans="1:9" ht="15" x14ac:dyDescent="0.25">
      <c r="A72" s="380">
        <v>22</v>
      </c>
      <c r="B72" s="527" t="str">
        <f t="shared" si="0"/>
        <v xml:space="preserve">Production d’ammoniac </v>
      </c>
      <c r="I72" s="274" t="str">
        <f>Translations!B645</f>
        <v xml:space="preserve">Production d’ammoniac </v>
      </c>
    </row>
    <row r="73" spans="1:9" ht="15" x14ac:dyDescent="0.25">
      <c r="A73" s="380">
        <v>23</v>
      </c>
      <c r="B73" s="527" t="str">
        <f t="shared" si="0"/>
        <v xml:space="preserve">Production de produits chimiques organiques en vrac par craquage, reformage, oxydation partielle ou totale, ou par d’autres procédés similaires, avec une capacité de production supérieure à 100 tonnes par jour </v>
      </c>
      <c r="I73" s="274" t="str">
        <f>Translations!B646</f>
        <v xml:space="preserve">Production de produits chimiques organiques en vrac par craquage, reformage, oxydation partielle ou totale, ou par d’autres procédés similaires, avec une capacité de production supérieure à 100 tonnes par jour </v>
      </c>
    </row>
    <row r="74" spans="1:9" ht="15" x14ac:dyDescent="0.25">
      <c r="A74" s="380">
        <v>24</v>
      </c>
      <c r="B74" s="527" t="str">
        <f t="shared" si="0"/>
        <v xml:space="preserve">Production d’hydrogène (H2) et de gaz de synthèse par reformage ou oxydation partielle avec une capacité de production supérieure à 25 tonnes par jour </v>
      </c>
      <c r="I74" s="274" t="str">
        <f>Translations!B647</f>
        <v xml:space="preserve">Production d’hydrogène (H2) et de gaz de synthèse par reformage ou oxydation partielle avec une capacité de production supérieure à 25 tonnes par jour </v>
      </c>
    </row>
    <row r="75" spans="1:9" ht="15" x14ac:dyDescent="0.25">
      <c r="A75" s="380">
        <v>25</v>
      </c>
      <c r="B75" s="527" t="str">
        <f t="shared" si="0"/>
        <v xml:space="preserve">Production de soude (Na2CO3) et de bicarbonate de sodium (NaHCO3) </v>
      </c>
      <c r="I75" s="274" t="str">
        <f>Translations!B648</f>
        <v xml:space="preserve">Production de soude (Na2CO3) et de bicarbonate de sodium (NaHCO3) </v>
      </c>
    </row>
    <row r="76" spans="1:9" ht="15" x14ac:dyDescent="0.25">
      <c r="A76" s="380">
        <v>26</v>
      </c>
      <c r="B76" s="527" t="str">
        <f t="shared" si="0"/>
        <v>Captage des gaz à effet de serre produits par les installations couvertes par la directive en vue de leur transport et de leur stockage géologique dans un site de stockage agréé au titre de la directive 2009/31/CE</v>
      </c>
      <c r="I76" s="274" t="str">
        <f>Translations!B649</f>
        <v>Captage des gaz à effet de serre produits par les installations couvertes par la directive en vue de leur transport et de leur stockage géologique dans un site de stockage agréé au titre de la directive 2009/31/CE</v>
      </c>
    </row>
    <row r="77" spans="1:9" ht="15" x14ac:dyDescent="0.25">
      <c r="A77" s="380">
        <v>27</v>
      </c>
      <c r="B77" s="527" t="str">
        <f t="shared" si="0"/>
        <v>Transport par pipelines des gaz à effet de serre en vue de leur stockage dans un site de stockage agréé au titre de la directive 2009/31/CE</v>
      </c>
      <c r="I77" s="274" t="str">
        <f>Translations!B650</f>
        <v>Transport par pipelines des gaz à effet de serre en vue de leur stockage dans un site de stockage agréé au titre de la directive 2009/31/CE</v>
      </c>
    </row>
    <row r="78" spans="1:9" ht="15" x14ac:dyDescent="0.25">
      <c r="A78" s="380">
        <v>28</v>
      </c>
      <c r="B78" s="527" t="str">
        <f t="shared" si="0"/>
        <v>Stockage géologique des gaz à effet de serre dans un site de stockage agréé au titre de la directive 2009/31/CE</v>
      </c>
      <c r="I78" s="274" t="str">
        <f>Translations!B651</f>
        <v>Stockage géologique des gaz à effet de serre dans un site de stockage agréé au titre de la directive 2009/31/CE</v>
      </c>
    </row>
    <row r="82" spans="1:2" x14ac:dyDescent="0.2">
      <c r="A82" s="380" t="s">
        <v>331</v>
      </c>
    </row>
    <row r="83" spans="1:2" s="11" customFormat="1" x14ac:dyDescent="0.2">
      <c r="A83" s="11" t="s">
        <v>328</v>
      </c>
    </row>
    <row r="84" spans="1:2" x14ac:dyDescent="0.2">
      <c r="A84" s="380" t="str">
        <f>Translations!$B$653</f>
        <v>Type nº</v>
      </c>
      <c r="B84" s="380" t="str">
        <f>Translations!$B$654</f>
        <v>Type de flux</v>
      </c>
    </row>
    <row r="85" spans="1:2" x14ac:dyDescent="0.2">
      <c r="B85" s="380" t="str">
        <f>Translations!$B$655</f>
        <v>Combustion: Combustibles marchands ordinaires</v>
      </c>
    </row>
    <row r="86" spans="1:2" x14ac:dyDescent="0.2">
      <c r="B86" s="380" t="str">
        <f>Translations!$B$656</f>
        <v>Combustion: Autres combustibles gazeux et liquides</v>
      </c>
    </row>
    <row r="87" spans="1:2" x14ac:dyDescent="0.2">
      <c r="B87" s="380" t="str">
        <f>Translations!$B$657</f>
        <v>Combustion: Combustibles solides</v>
      </c>
    </row>
    <row r="88" spans="1:2" x14ac:dyDescent="0.2">
      <c r="B88" s="380" t="str">
        <f>Translations!$B$658</f>
        <v>Combustion: Mise en torchère</v>
      </c>
    </row>
    <row r="89" spans="1:2" x14ac:dyDescent="0.2">
      <c r="B89" s="380" t="str">
        <f>Translations!$B$659</f>
        <v>Combustion: Épuration: carbonate (méthode A)</v>
      </c>
    </row>
    <row r="90" spans="1:2" x14ac:dyDescent="0.2">
      <c r="B90" s="380" t="str">
        <f>Translations!$B$660</f>
        <v>Combustion: Épuration: gypse (méthode B)</v>
      </c>
    </row>
    <row r="91" spans="1:2" x14ac:dyDescent="0.2">
      <c r="B91" s="380" t="str">
        <f>Translations!$B$661</f>
        <v>Raffinage de pétrole: Régénération des catalyseurs de craquage catalytique</v>
      </c>
    </row>
    <row r="92" spans="1:2" x14ac:dyDescent="0.2">
      <c r="B92" s="380" t="str">
        <f>Translations!$B$662</f>
        <v>Raffinage de pétrole: Production d’hydrogène</v>
      </c>
    </row>
    <row r="93" spans="1:2" x14ac:dyDescent="0.2">
      <c r="B93" s="380" t="str">
        <f>Translations!$B$663</f>
        <v>Production de coke: Méthode du bilan massique</v>
      </c>
    </row>
    <row r="94" spans="1:2" x14ac:dyDescent="0.2">
      <c r="B94" s="380" t="str">
        <f>Translations!$B$664</f>
        <v>Grillage et frittage de minerai métallique: Apport de carbonates</v>
      </c>
    </row>
    <row r="95" spans="1:2" x14ac:dyDescent="0.2">
      <c r="B95" s="380" t="str">
        <f>Translations!$B$665</f>
        <v>Grillage et frittage de minerai métallique: Méthode du bilan massique</v>
      </c>
    </row>
    <row r="96" spans="1:2" x14ac:dyDescent="0.2">
      <c r="B96" s="380" t="str">
        <f>Translations!$B$666</f>
        <v>Production de fonte et d'acier: Combustible utilisé comme matière entrante</v>
      </c>
    </row>
    <row r="97" spans="2:2" x14ac:dyDescent="0.2">
      <c r="B97" s="380" t="str">
        <f>Translations!$B$667</f>
        <v>Production de fonte et d'acier: Méthode du bilan massique</v>
      </c>
    </row>
    <row r="98" spans="2:2" x14ac:dyDescent="0.2">
      <c r="B98" s="380" t="str">
        <f>Translations!$B$668</f>
        <v>Production de clinker de ciment: D'après la charge du four (méthode A)</v>
      </c>
    </row>
    <row r="99" spans="2:2" x14ac:dyDescent="0.2">
      <c r="B99" s="380" t="str">
        <f>Translations!$B$669</f>
        <v>Production de clinker de ciment: Quantité de clinker produite (méthode B)</v>
      </c>
    </row>
    <row r="100" spans="2:2" x14ac:dyDescent="0.2">
      <c r="B100" s="380" t="str">
        <f>Translations!$B$670</f>
        <v>Production de clinker de ciment: Poussières des fours à ciment</v>
      </c>
    </row>
    <row r="101" spans="2:2" x14ac:dyDescent="0.2">
      <c r="B101" s="380" t="str">
        <f>Translations!$B$671</f>
        <v>Production de clinker de ciment: Carbone non issu de carbonates</v>
      </c>
    </row>
    <row r="102" spans="2:2" x14ac:dyDescent="0.2">
      <c r="B102" s="380" t="str">
        <f>Translations!$B$672</f>
        <v>Production de chaux et calcination de dolomite et de magnésite: Carbonates (méthode A)</v>
      </c>
    </row>
    <row r="103" spans="2:2" x14ac:dyDescent="0.2">
      <c r="B103" s="380" t="str">
        <f>Translations!$B$673</f>
        <v>Production de chaux et calcination de dolomite et de magnésite: Oxydes alcalinoterreux (méthode B)</v>
      </c>
    </row>
    <row r="104" spans="2:2" x14ac:dyDescent="0.2">
      <c r="B104" s="380" t="str">
        <f>Translations!$B$674</f>
        <v>Production de chaux et calcination de dolomite et de magnésite: Poussières de four (méthode B)</v>
      </c>
    </row>
    <row r="105" spans="2:2" x14ac:dyDescent="0.2">
      <c r="B105" s="380" t="str">
        <f>Translations!$B$675</f>
        <v>Fabrication de verre et de laine minérale: Carbonates (apport)</v>
      </c>
    </row>
    <row r="106" spans="2:2" x14ac:dyDescent="0.2">
      <c r="B106" s="380" t="str">
        <f>Translations!$B$676</f>
        <v>Fabrication de produits céramiques: Apports de carbone (méthode A)</v>
      </c>
    </row>
    <row r="107" spans="2:2" x14ac:dyDescent="0.2">
      <c r="B107" s="380" t="str">
        <f>Translations!$B$677</f>
        <v>Fabrication de produits céramiques: Oxydes alcalinoterreux (méthode B)</v>
      </c>
    </row>
    <row r="108" spans="2:2" x14ac:dyDescent="0.2">
      <c r="B108" s="380" t="str">
        <f>Translations!$B$678</f>
        <v>Fabrication de produits céramiques: Épuration</v>
      </c>
    </row>
    <row r="109" spans="2:2" x14ac:dyDescent="0.2">
      <c r="B109" s="380" t="str">
        <f>Translations!$B$679</f>
        <v>Production de pâte à papier et de papier: Produits chimiques d’appoint</v>
      </c>
    </row>
    <row r="110" spans="2:2" x14ac:dyDescent="0.2">
      <c r="B110" s="380" t="str">
        <f>Translations!$B$680</f>
        <v>Production de noir de carbone: Méthode du bilan massique</v>
      </c>
    </row>
    <row r="111" spans="2:2" x14ac:dyDescent="0.2">
      <c r="B111" s="380" t="str">
        <f>Translations!$B$681</f>
        <v>Production d’ammoniac: Combustible utilisé comme matière entrante</v>
      </c>
    </row>
    <row r="112" spans="2:2" x14ac:dyDescent="0.2">
      <c r="B112" s="380" t="str">
        <f>Translations!$B$682</f>
        <v>Production d'hydrogène et de gaz de synthèse:  Combustible utilisé comme matière entrante</v>
      </c>
    </row>
    <row r="113" spans="1:15" x14ac:dyDescent="0.2">
      <c r="B113" s="380" t="str">
        <f>Translations!$B$683</f>
        <v>Production d'hydrogène et de gaz de synthèse: Méthode du bilan massique</v>
      </c>
    </row>
    <row r="114" spans="1:15" x14ac:dyDescent="0.2">
      <c r="B114" s="380" t="str">
        <f>Translations!$B$684</f>
        <v>Fabrication de produits chimiques organiques en vrac: Méthode du bilan massique</v>
      </c>
    </row>
    <row r="115" spans="1:15" x14ac:dyDescent="0.2">
      <c r="B115" s="380" t="str">
        <f>Translations!$B$685</f>
        <v>Production ou transformation de métaux ferreux et non ferreux, y compris d'aluminium secondaire: Émissions de procédé</v>
      </c>
    </row>
    <row r="116" spans="1:15" x14ac:dyDescent="0.2">
      <c r="B116" s="380" t="str">
        <f>Translations!$B$686</f>
        <v>Production ou transformation de métaux ferreux et non ferreux, y compris d'aluminium secondaire: Méthode du bilan massique</v>
      </c>
    </row>
    <row r="117" spans="1:15" x14ac:dyDescent="0.2">
      <c r="B117" s="380" t="str">
        <f>Translations!$B$687</f>
        <v>Production d'aluminium primaire: Méthode du bilan massique</v>
      </c>
    </row>
    <row r="118" spans="1:15" x14ac:dyDescent="0.2">
      <c r="B118" s="380" t="str">
        <f>Translations!$B$688</f>
        <v>Production d'aluminium primaire: Émissions de PFC (méthode des pentes)</v>
      </c>
    </row>
    <row r="119" spans="1:15" x14ac:dyDescent="0.2">
      <c r="B119" s="380" t="str">
        <f>Translations!$B$689</f>
        <v>Production d'aluminium primaire: Émissions de PFC (méthode de la surtension)</v>
      </c>
    </row>
    <row r="121" spans="1:15" s="11" customFormat="1" x14ac:dyDescent="0.2">
      <c r="A121" s="11" t="str">
        <f>Translations!$B$690</f>
        <v>Liste des référentiels</v>
      </c>
    </row>
    <row r="122" spans="1:15" ht="25.5" x14ac:dyDescent="0.2">
      <c r="A122" s="308" t="s">
        <v>3</v>
      </c>
      <c r="B122" s="308" t="s">
        <v>4</v>
      </c>
      <c r="C122" s="539" t="s">
        <v>1894</v>
      </c>
      <c r="D122" s="308" t="s">
        <v>5</v>
      </c>
      <c r="E122" s="308" t="s">
        <v>6</v>
      </c>
      <c r="F122" s="308" t="s">
        <v>7</v>
      </c>
      <c r="G122" s="308" t="s">
        <v>8</v>
      </c>
      <c r="H122" s="308" t="s">
        <v>9</v>
      </c>
      <c r="I122" s="308" t="s">
        <v>1881</v>
      </c>
      <c r="J122" s="308" t="s">
        <v>11</v>
      </c>
      <c r="K122" s="308" t="s">
        <v>12</v>
      </c>
      <c r="L122" s="308" t="s">
        <v>13</v>
      </c>
      <c r="O122" s="380" t="s">
        <v>1877</v>
      </c>
    </row>
    <row r="123" spans="1:15" ht="15" x14ac:dyDescent="0.25">
      <c r="A123" s="527" t="str">
        <f>IF(LEN(O123)&gt;250,LEFT(O123,250),O123)</f>
        <v xml:space="preserve">Raffinage de pétrole </v>
      </c>
      <c r="B123" s="308">
        <v>2</v>
      </c>
      <c r="C123" s="308">
        <v>1</v>
      </c>
      <c r="D123" s="308">
        <f>C123+0.1*IF(I123,2,1)</f>
        <v>1.1000000000000001</v>
      </c>
      <c r="E123" s="383" t="str">
        <f t="shared" ref="E123:E175" si="1">CONCATENATE(TEXT(B123,"00"),".",TEXT(D123,"00,0"))</f>
        <v>02.01,1</v>
      </c>
      <c r="F123" s="308" t="str">
        <f>Translations!$B$699</f>
        <v>Produits de raffinerie</v>
      </c>
      <c r="G123" s="308" t="str">
        <f>Translations!$B$700</f>
        <v>CWT</v>
      </c>
      <c r="H123" s="308" t="b">
        <v>1</v>
      </c>
      <c r="I123" s="308" t="b">
        <v>0</v>
      </c>
      <c r="J123" s="308" t="b">
        <v>1</v>
      </c>
      <c r="K123" s="308" t="str">
        <f>Translations!$B$701</f>
        <v>Utiliser le module CWT de la feuille «SpecialBM» pour calculer les niveaux d'activité historiques.</v>
      </c>
      <c r="L123" s="308" t="s">
        <v>18</v>
      </c>
      <c r="O123" s="308" t="str">
        <f>Translations!$B$844</f>
        <v xml:space="preserve">Raffinage de pétrole </v>
      </c>
    </row>
    <row r="124" spans="1:15" x14ac:dyDescent="0.2">
      <c r="A124" s="308" t="str">
        <f t="shared" ref="A124:A175" si="2">IF(LEN(O124)&gt;250,LEFT(O124,250),O124)</f>
        <v xml:space="preserve">Production de coke </v>
      </c>
      <c r="B124" s="308">
        <v>3</v>
      </c>
      <c r="C124" s="308">
        <f t="shared" ref="C124:C129" si="3">C123+1</f>
        <v>2</v>
      </c>
      <c r="D124" s="308">
        <f t="shared" ref="D124:D175" si="4">C124+0.1*IF(I124,2,1)</f>
        <v>2.1</v>
      </c>
      <c r="E124" s="383" t="str">
        <f t="shared" si="1"/>
        <v>03.02,1</v>
      </c>
      <c r="F124" s="308" t="str">
        <f>Translations!$B$702</f>
        <v>Coke</v>
      </c>
      <c r="G124" s="308" t="str">
        <f>Translations!$B$591</f>
        <v>tonnes</v>
      </c>
      <c r="H124" s="308" t="b">
        <v>1</v>
      </c>
      <c r="I124" s="308" t="b">
        <v>0</v>
      </c>
      <c r="J124" s="308" t="b">
        <v>0</v>
      </c>
      <c r="K124" s="308" t="str">
        <f>""</f>
        <v/>
      </c>
      <c r="L124" s="308"/>
      <c r="O124" s="308" t="str">
        <f>Translations!$B$626</f>
        <v xml:space="preserve">Production de coke </v>
      </c>
    </row>
    <row r="125" spans="1:15" x14ac:dyDescent="0.2">
      <c r="A125" s="308" t="str">
        <f t="shared" si="2"/>
        <v xml:space="preserve">Grillage ou frittage, y compris pelletisation, de minerai métallique (y compris de minerai sulfuré) </v>
      </c>
      <c r="B125" s="308">
        <v>4</v>
      </c>
      <c r="C125" s="308">
        <f t="shared" si="3"/>
        <v>3</v>
      </c>
      <c r="D125" s="308">
        <f t="shared" si="4"/>
        <v>3.2</v>
      </c>
      <c r="E125" s="383" t="str">
        <f t="shared" si="1"/>
        <v>04.03,2</v>
      </c>
      <c r="F125" s="308" t="str">
        <f>Translations!$B$845</f>
        <v>Minerai de fer aggloméré</v>
      </c>
      <c r="G125" s="308" t="str">
        <f>Translations!$B$591</f>
        <v>tonnes</v>
      </c>
      <c r="H125" s="308" t="b">
        <v>1</v>
      </c>
      <c r="I125" s="308" t="b">
        <v>1</v>
      </c>
      <c r="J125" s="308" t="b">
        <v>0</v>
      </c>
      <c r="K125" s="308" t="str">
        <f>""</f>
        <v/>
      </c>
      <c r="L125" s="308"/>
      <c r="O125" s="308" t="str">
        <f>Translations!$B$627</f>
        <v xml:space="preserve">Grillage ou frittage, y compris pelletisation, de minerai métallique (y compris de minerai sulfuré) </v>
      </c>
    </row>
    <row r="126" spans="1:15" x14ac:dyDescent="0.2">
      <c r="A126" s="308" t="str">
        <f t="shared" si="2"/>
        <v xml:space="preserve">Production de fer ou d’acier (fusion primaire ou secondaire), y compris les équipements pour coulée continue d’une capacité de plus de 2,5 tonnes par heure </v>
      </c>
      <c r="B126" s="308">
        <v>5</v>
      </c>
      <c r="C126" s="308">
        <f t="shared" si="3"/>
        <v>4</v>
      </c>
      <c r="D126" s="308">
        <f t="shared" si="4"/>
        <v>4.2</v>
      </c>
      <c r="E126" s="383" t="str">
        <f t="shared" si="1"/>
        <v>05.04,2</v>
      </c>
      <c r="F126" s="308" t="str">
        <f>Translations!$B$704</f>
        <v>Fonte liquide</v>
      </c>
      <c r="G126" s="308" t="str">
        <f>Translations!$B$591</f>
        <v>tonnes</v>
      </c>
      <c r="H126" s="308" t="b">
        <v>1</v>
      </c>
      <c r="I126" s="308" t="b">
        <v>1</v>
      </c>
      <c r="J126" s="308" t="b">
        <v>0</v>
      </c>
      <c r="K126" s="308" t="str">
        <f>""</f>
        <v/>
      </c>
      <c r="L126" s="308"/>
      <c r="O126" s="308" t="str">
        <f>Translations!$B$846</f>
        <v xml:space="preserve">Production de fer ou d’acier (fusion primaire ou secondaire), y compris les équipements pour coulée continue d’une capacité de plus de 2,5 tonnes par heure </v>
      </c>
    </row>
    <row r="127" spans="1:15" x14ac:dyDescent="0.2">
      <c r="A127" s="308" t="str">
        <f t="shared" si="2"/>
        <v xml:space="preserve">Production de fer ou d’acier (fusion primaire ou secondaire), y compris les équipements pour coulée continue d’une capacité de plus de 2,5 tonnes par heure </v>
      </c>
      <c r="B127" s="308">
        <v>5</v>
      </c>
      <c r="C127" s="308">
        <f t="shared" si="3"/>
        <v>5</v>
      </c>
      <c r="D127" s="308">
        <f t="shared" si="4"/>
        <v>5.2</v>
      </c>
      <c r="E127" s="383" t="str">
        <f t="shared" si="1"/>
        <v>05.05,2</v>
      </c>
      <c r="F127" s="308" t="str">
        <f>Translations!$B$705</f>
        <v>Acier au carbone produit au four électrique</v>
      </c>
      <c r="G127" s="308" t="str">
        <f>Translations!$B$591</f>
        <v>tonnes</v>
      </c>
      <c r="H127" s="308" t="b">
        <v>1</v>
      </c>
      <c r="I127" s="308" t="b">
        <v>1</v>
      </c>
      <c r="J127" s="308" t="b">
        <v>1</v>
      </c>
      <c r="K127" s="308" t="str">
        <f>""</f>
        <v/>
      </c>
      <c r="L127" s="308"/>
      <c r="O127" s="308" t="str">
        <f>Translations!$B$846</f>
        <v xml:space="preserve">Production de fer ou d’acier (fusion primaire ou secondaire), y compris les équipements pour coulée continue d’une capacité de plus de 2,5 tonnes par heure </v>
      </c>
    </row>
    <row r="128" spans="1:15" x14ac:dyDescent="0.2">
      <c r="A128" s="308" t="str">
        <f t="shared" si="2"/>
        <v xml:space="preserve">Production de fer ou d’acier (fusion primaire ou secondaire), y compris les équipements pour coulée continue d’une capacité de plus de 2,5 tonnes par heure </v>
      </c>
      <c r="B128" s="308">
        <v>5</v>
      </c>
      <c r="C128" s="308">
        <f t="shared" si="3"/>
        <v>6</v>
      </c>
      <c r="D128" s="308">
        <f t="shared" si="4"/>
        <v>6.2</v>
      </c>
      <c r="E128" s="383" t="str">
        <f t="shared" si="1"/>
        <v>05.06,2</v>
      </c>
      <c r="F128" s="308" t="str">
        <f>Translations!$B$706</f>
        <v>Acier fortement allié produit au four électrique</v>
      </c>
      <c r="G128" s="308" t="str">
        <f>Translations!$B$591</f>
        <v>tonnes</v>
      </c>
      <c r="H128" s="308" t="b">
        <v>1</v>
      </c>
      <c r="I128" s="308" t="b">
        <v>1</v>
      </c>
      <c r="J128" s="308" t="b">
        <v>1</v>
      </c>
      <c r="K128" s="308" t="str">
        <f>""</f>
        <v/>
      </c>
      <c r="L128" s="308"/>
      <c r="O128" s="308" t="str">
        <f>Translations!$B$846</f>
        <v xml:space="preserve">Production de fer ou d’acier (fusion primaire ou secondaire), y compris les équipements pour coulée continue d’une capacité de plus de 2,5 tonnes par heure </v>
      </c>
    </row>
    <row r="129" spans="1:15" x14ac:dyDescent="0.2">
      <c r="A129" s="308" t="str">
        <f t="shared" si="2"/>
        <v>Production ou transformation de métaux ferreux (y compris les ferro-alliages) lorsque des unités de combustion dont la puissance calorifique totale de combustion est supérieure à 20 MW sont exploitées. La transformation comprend, notamment, les lamin</v>
      </c>
      <c r="B129" s="308">
        <v>6</v>
      </c>
      <c r="C129" s="308">
        <f t="shared" si="3"/>
        <v>7</v>
      </c>
      <c r="D129" s="308">
        <f t="shared" si="4"/>
        <v>7.2</v>
      </c>
      <c r="E129" s="383" t="str">
        <f t="shared" si="1"/>
        <v>06.07,2</v>
      </c>
      <c r="F129" s="308" t="str">
        <f>Translations!$B$847</f>
        <v>Fonderie de fonte, MACF</v>
      </c>
      <c r="G129" s="308" t="str">
        <f>Translations!$B$591</f>
        <v>tonnes</v>
      </c>
      <c r="H129" s="308" t="b">
        <v>1</v>
      </c>
      <c r="I129" s="308" t="b">
        <v>1</v>
      </c>
      <c r="J129" s="308" t="b">
        <v>1</v>
      </c>
      <c r="K129" s="308" t="str">
        <f>""</f>
        <v/>
      </c>
      <c r="L129" s="308"/>
      <c r="O129" s="308" t="str">
        <f>Translations!$B$629</f>
        <v>Production ou transformation de métaux ferreux (y compris les ferro-alliages) lorsque des unités de combustion dont la puissance calorifique totale de combustion est supérieure à 20 MW sont exploitées. La transformation comprend, notamment, les laminoirs, les réchauffeurs, les fours de recuit, les forges, les fonderies, les unités de revêtement et les unités de décapage</v>
      </c>
    </row>
    <row r="130" spans="1:15" x14ac:dyDescent="0.2">
      <c r="A130" s="308" t="str">
        <f t="shared" si="2"/>
        <v>Production ou transformation de métaux ferreux (y compris les ferro-alliages) lorsque des unités de combustion dont la puissance calorifique totale de combustion est supérieure à 20 MW sont exploitées. La transformation comprend, notamment, les lamin</v>
      </c>
      <c r="B130" s="308">
        <v>6</v>
      </c>
      <c r="C130" s="308">
        <v>7</v>
      </c>
      <c r="D130" s="308">
        <f t="shared" si="4"/>
        <v>7.1</v>
      </c>
      <c r="E130" s="383" t="str">
        <f t="shared" si="1"/>
        <v>06.07,1</v>
      </c>
      <c r="F130" s="308" t="str">
        <f>Translations!$B$848</f>
        <v>Fonderie de fonte, non-MACF</v>
      </c>
      <c r="G130" s="308" t="str">
        <f>Translations!$B$591</f>
        <v>tonnes</v>
      </c>
      <c r="H130" s="308" t="b">
        <v>1</v>
      </c>
      <c r="I130" s="308" t="b">
        <v>0</v>
      </c>
      <c r="J130" s="308" t="b">
        <v>1</v>
      </c>
      <c r="K130" s="308" t="str">
        <f>""</f>
        <v/>
      </c>
      <c r="L130" s="308"/>
      <c r="O130" s="308" t="str">
        <f>Translations!$B$629</f>
        <v>Production ou transformation de métaux ferreux (y compris les ferro-alliages) lorsque des unités de combustion dont la puissance calorifique totale de combustion est supérieure à 20 MW sont exploitées. La transformation comprend, notamment, les laminoirs, les réchauffeurs, les fours de recuit, les forges, les fonderies, les unités de revêtement et les unités de décapage</v>
      </c>
    </row>
    <row r="131" spans="1:15" x14ac:dyDescent="0.2">
      <c r="A131" s="308" t="str">
        <f t="shared" si="2"/>
        <v>Production d’aluminium primaire ou d’alumine</v>
      </c>
      <c r="B131" s="308">
        <v>7</v>
      </c>
      <c r="C131" s="308">
        <f>C129+1</f>
        <v>8</v>
      </c>
      <c r="D131" s="308">
        <f t="shared" si="4"/>
        <v>8.1</v>
      </c>
      <c r="E131" s="383" t="str">
        <f t="shared" si="1"/>
        <v>07.08,1</v>
      </c>
      <c r="F131" s="308" t="str">
        <f>Translations!$B$708</f>
        <v>Anode précuite</v>
      </c>
      <c r="G131" s="308" t="str">
        <f>Translations!$B$591</f>
        <v>tonnes</v>
      </c>
      <c r="H131" s="308" t="b">
        <v>1</v>
      </c>
      <c r="I131" s="308" t="b">
        <v>0</v>
      </c>
      <c r="J131" s="308" t="b">
        <v>0</v>
      </c>
      <c r="K131" s="308" t="str">
        <f>""</f>
        <v/>
      </c>
      <c r="L131" s="308"/>
      <c r="O131" s="308" t="str">
        <f>Translations!$B$849</f>
        <v>Production d’aluminium primaire ou d’alumine</v>
      </c>
    </row>
    <row r="132" spans="1:15" x14ac:dyDescent="0.2">
      <c r="A132" s="308" t="str">
        <f t="shared" si="2"/>
        <v>Production d’aluminium primaire ou d’alumine</v>
      </c>
      <c r="B132" s="308">
        <v>7</v>
      </c>
      <c r="C132" s="308">
        <f t="shared" ref="C132:C175" si="5">C131+1</f>
        <v>9</v>
      </c>
      <c r="D132" s="308">
        <f t="shared" si="4"/>
        <v>9.1999999999999993</v>
      </c>
      <c r="E132" s="383" t="str">
        <f t="shared" si="1"/>
        <v>07.09,2</v>
      </c>
      <c r="F132" s="308" t="str">
        <f>Translations!$B$709</f>
        <v>Aluminium [primaire]</v>
      </c>
      <c r="G132" s="308" t="str">
        <f>Translations!$B$591</f>
        <v>tonnes</v>
      </c>
      <c r="H132" s="308" t="b">
        <v>1</v>
      </c>
      <c r="I132" s="308" t="b">
        <v>1</v>
      </c>
      <c r="J132" s="308" t="b">
        <v>0</v>
      </c>
      <c r="K132" s="308" t="str">
        <f>""</f>
        <v/>
      </c>
      <c r="L132" s="308"/>
      <c r="O132" s="308" t="str">
        <f>Translations!$B$849</f>
        <v>Production d’aluminium primaire ou d’alumine</v>
      </c>
    </row>
    <row r="133" spans="1:15" x14ac:dyDescent="0.2">
      <c r="A133" s="308" t="str">
        <f t="shared" si="2"/>
        <v xml:space="preserve">Production de clinker (ciment) dans des fours rotatifs avec une capacité de production supérieure à 500 tonnes par jour, ou dans d’autres types de fours, avec une capacité de production supérieure à 50 tonnes par jour </v>
      </c>
      <c r="B133" s="308">
        <v>10</v>
      </c>
      <c r="C133" s="308">
        <f t="shared" si="5"/>
        <v>10</v>
      </c>
      <c r="D133" s="308">
        <f t="shared" si="4"/>
        <v>10.199999999999999</v>
      </c>
      <c r="E133" s="383" t="str">
        <f t="shared" si="1"/>
        <v>10.10,2</v>
      </c>
      <c r="F133" s="308" t="str">
        <f>Translations!$B$710</f>
        <v>Clinker de ciment gris</v>
      </c>
      <c r="G133" s="308" t="str">
        <f>Translations!$B$591</f>
        <v>tonnes</v>
      </c>
      <c r="H133" s="308" t="b">
        <v>1</v>
      </c>
      <c r="I133" s="308" t="b">
        <v>1</v>
      </c>
      <c r="J133" s="308" t="b">
        <v>0</v>
      </c>
      <c r="K133" s="308" t="str">
        <f>""</f>
        <v/>
      </c>
      <c r="L133" s="308"/>
      <c r="O133" s="308" t="str">
        <f>Translations!$B$633</f>
        <v xml:space="preserve">Production de clinker (ciment) dans des fours rotatifs avec une capacité de production supérieure à 500 tonnes par jour, ou dans d’autres types de fours, avec une capacité de production supérieure à 50 tonnes par jour </v>
      </c>
    </row>
    <row r="134" spans="1:15" x14ac:dyDescent="0.2">
      <c r="A134" s="308" t="str">
        <f t="shared" si="2"/>
        <v xml:space="preserve">Production de clinker (ciment) dans des fours rotatifs avec une capacité de production supérieure à 500 tonnes par jour, ou dans d’autres types de fours, avec une capacité de production supérieure à 50 tonnes par jour </v>
      </c>
      <c r="B134" s="308">
        <v>10</v>
      </c>
      <c r="C134" s="308">
        <f t="shared" si="5"/>
        <v>11</v>
      </c>
      <c r="D134" s="308">
        <f t="shared" si="4"/>
        <v>11.2</v>
      </c>
      <c r="E134" s="383" t="str">
        <f t="shared" si="1"/>
        <v>10.11,2</v>
      </c>
      <c r="F134" s="308" t="str">
        <f>Translations!$B$711</f>
        <v>Clinker de ciment blanc</v>
      </c>
      <c r="G134" s="308" t="str">
        <f>Translations!$B$591</f>
        <v>tonnes</v>
      </c>
      <c r="H134" s="308" t="b">
        <v>1</v>
      </c>
      <c r="I134" s="308" t="b">
        <v>1</v>
      </c>
      <c r="J134" s="308" t="b">
        <v>0</v>
      </c>
      <c r="K134" s="308" t="str">
        <f>""</f>
        <v/>
      </c>
      <c r="L134" s="308"/>
      <c r="O134" s="308" t="str">
        <f>Translations!$B$633</f>
        <v xml:space="preserve">Production de clinker (ciment) dans des fours rotatifs avec une capacité de production supérieure à 500 tonnes par jour, ou dans d’autres types de fours, avec une capacité de production supérieure à 50 tonnes par jour </v>
      </c>
    </row>
    <row r="135" spans="1:15" x14ac:dyDescent="0.2">
      <c r="A135" s="308" t="str">
        <f t="shared" si="2"/>
        <v xml:space="preserve">Production de chaux, y compris la calcination de dolomite et de magnésite, dans des fours rotatifs ou dans d’autres types de fours, avec une capacité de production supérieure à 50 tonnes par jour </v>
      </c>
      <c r="B135" s="308">
        <v>11</v>
      </c>
      <c r="C135" s="308">
        <f t="shared" si="5"/>
        <v>12</v>
      </c>
      <c r="D135" s="308">
        <f t="shared" si="4"/>
        <v>12.1</v>
      </c>
      <c r="E135" s="383" t="str">
        <f t="shared" si="1"/>
        <v>11.12,1</v>
      </c>
      <c r="F135" s="308" t="str">
        <f>Translations!$B$425</f>
        <v>Chaux</v>
      </c>
      <c r="G135" s="308" t="str">
        <f>Translations!$B$591</f>
        <v>tonnes</v>
      </c>
      <c r="H135" s="308" t="b">
        <v>1</v>
      </c>
      <c r="I135" s="308" t="b">
        <v>0</v>
      </c>
      <c r="J135" s="308" t="b">
        <v>0</v>
      </c>
      <c r="K135" s="308" t="str">
        <f>Translations!$B$712</f>
        <v>Veuillez utiliser le module applicable à la chaux de la feuille «SpecialBM» pour calculer les niveaux d'activité historiques.</v>
      </c>
      <c r="L135" s="308" t="s">
        <v>38</v>
      </c>
      <c r="O135" s="308" t="str">
        <f>Translations!$B$634</f>
        <v xml:space="preserve">Production de chaux, y compris la calcination de dolomite et de magnésite, dans des fours rotatifs ou dans d’autres types de fours, avec une capacité de production supérieure à 50 tonnes par jour </v>
      </c>
    </row>
    <row r="136" spans="1:15" x14ac:dyDescent="0.2">
      <c r="A136" s="308" t="str">
        <f t="shared" si="2"/>
        <v xml:space="preserve">Production de chaux, y compris la calcination de dolomite et de magnésite, dans des fours rotatifs ou dans d’autres types de fours, avec une capacité de production supérieure à 50 tonnes par jour </v>
      </c>
      <c r="B136" s="308">
        <v>11</v>
      </c>
      <c r="C136" s="308">
        <f t="shared" si="5"/>
        <v>13</v>
      </c>
      <c r="D136" s="308">
        <f t="shared" si="4"/>
        <v>13.1</v>
      </c>
      <c r="E136" s="383" t="str">
        <f t="shared" si="1"/>
        <v>11.13,1</v>
      </c>
      <c r="F136" s="308" t="str">
        <f>Translations!$B$426</f>
        <v>Dolomie</v>
      </c>
      <c r="G136" s="308" t="str">
        <f>Translations!$B$591</f>
        <v>tonnes</v>
      </c>
      <c r="H136" s="308" t="b">
        <v>1</v>
      </c>
      <c r="I136" s="308" t="b">
        <v>0</v>
      </c>
      <c r="J136" s="308" t="b">
        <v>0</v>
      </c>
      <c r="K136" s="308" t="str">
        <f>Translations!$B$713</f>
        <v>Veuillez utiliser le module applicable à la dolomie de la feuille «SpecialBM» pour calculer les niveaux d'activité historiques.</v>
      </c>
      <c r="L136" s="308" t="s">
        <v>41</v>
      </c>
      <c r="O136" s="308" t="str">
        <f>Translations!$B$634</f>
        <v xml:space="preserve">Production de chaux, y compris la calcination de dolomite et de magnésite, dans des fours rotatifs ou dans d’autres types de fours, avec une capacité de production supérieure à 50 tonnes par jour </v>
      </c>
    </row>
    <row r="137" spans="1:15" x14ac:dyDescent="0.2">
      <c r="A137" s="308" t="str">
        <f t="shared" si="2"/>
        <v xml:space="preserve">Production de chaux, y compris la calcination de dolomite et de magnésite, dans des fours rotatifs ou dans d’autres types de fours, avec une capacité de production supérieure à 50 tonnes par jour </v>
      </c>
      <c r="B137" s="308">
        <v>11</v>
      </c>
      <c r="C137" s="308">
        <f t="shared" si="5"/>
        <v>14</v>
      </c>
      <c r="D137" s="308">
        <f t="shared" si="4"/>
        <v>14.1</v>
      </c>
      <c r="E137" s="383" t="str">
        <f t="shared" si="1"/>
        <v>11.14,1</v>
      </c>
      <c r="F137" s="308" t="str">
        <f>Translations!$B$714</f>
        <v>Dolomie frittée</v>
      </c>
      <c r="G137" s="308" t="str">
        <f>Translations!$B$591</f>
        <v>tonnes</v>
      </c>
      <c r="H137" s="308" t="b">
        <v>1</v>
      </c>
      <c r="I137" s="308" t="b">
        <v>0</v>
      </c>
      <c r="J137" s="308" t="b">
        <v>0</v>
      </c>
      <c r="K137" s="308" t="str">
        <f>""</f>
        <v/>
      </c>
      <c r="L137" s="308"/>
      <c r="O137" s="308" t="str">
        <f>Translations!$B$634</f>
        <v xml:space="preserve">Production de chaux, y compris la calcination de dolomite et de magnésite, dans des fours rotatifs ou dans d’autres types de fours, avec une capacité de production supérieure à 50 tonnes par jour </v>
      </c>
    </row>
    <row r="138" spans="1:15" x14ac:dyDescent="0.2">
      <c r="A138" s="308" t="str">
        <f t="shared" si="2"/>
        <v xml:space="preserve">Fabrication du verre, y compris de fibres de verre, avec une capacité de fusion supérieure à 20 tonnes par jour </v>
      </c>
      <c r="B138" s="308">
        <v>12</v>
      </c>
      <c r="C138" s="308">
        <f t="shared" si="5"/>
        <v>15</v>
      </c>
      <c r="D138" s="308">
        <f t="shared" si="4"/>
        <v>15.1</v>
      </c>
      <c r="E138" s="383" t="str">
        <f t="shared" si="1"/>
        <v>12.15,1</v>
      </c>
      <c r="F138" s="308" t="str">
        <f>Translations!$B$715</f>
        <v>Verre flotté</v>
      </c>
      <c r="G138" s="308" t="str">
        <f>Translations!$B$591</f>
        <v>tonnes</v>
      </c>
      <c r="H138" s="308" t="b">
        <v>1</v>
      </c>
      <c r="I138" s="308" t="b">
        <v>0</v>
      </c>
      <c r="J138" s="308" t="b">
        <v>0</v>
      </c>
      <c r="K138" s="308" t="str">
        <f>""</f>
        <v/>
      </c>
      <c r="L138" s="308"/>
      <c r="O138" s="308" t="str">
        <f>Translations!$B$635</f>
        <v xml:space="preserve">Fabrication du verre, y compris de fibres de verre, avec une capacité de fusion supérieure à 20 tonnes par jour </v>
      </c>
    </row>
    <row r="139" spans="1:15" x14ac:dyDescent="0.2">
      <c r="A139" s="308" t="str">
        <f t="shared" si="2"/>
        <v xml:space="preserve">Fabrication du verre, y compris de fibres de verre, avec une capacité de fusion supérieure à 20 tonnes par jour </v>
      </c>
      <c r="B139" s="308">
        <v>12</v>
      </c>
      <c r="C139" s="308">
        <f t="shared" si="5"/>
        <v>16</v>
      </c>
      <c r="D139" s="308">
        <f t="shared" si="4"/>
        <v>16.100000000000001</v>
      </c>
      <c r="E139" s="383" t="str">
        <f t="shared" si="1"/>
        <v>12.16,1</v>
      </c>
      <c r="F139" s="308" t="str">
        <f>Translations!$B$716</f>
        <v>Bouteilles et pots en verre non coloré</v>
      </c>
      <c r="G139" s="308" t="str">
        <f>Translations!$B$591</f>
        <v>tonnes</v>
      </c>
      <c r="H139" s="308" t="b">
        <v>1</v>
      </c>
      <c r="I139" s="308" t="b">
        <v>0</v>
      </c>
      <c r="J139" s="308" t="b">
        <v>0</v>
      </c>
      <c r="K139" s="308" t="str">
        <f>""</f>
        <v/>
      </c>
      <c r="L139" s="308"/>
      <c r="O139" s="308" t="str">
        <f>Translations!$B$635</f>
        <v xml:space="preserve">Fabrication du verre, y compris de fibres de verre, avec une capacité de fusion supérieure à 20 tonnes par jour </v>
      </c>
    </row>
    <row r="140" spans="1:15" x14ac:dyDescent="0.2">
      <c r="A140" s="308" t="str">
        <f t="shared" si="2"/>
        <v xml:space="preserve">Fabrication du verre, y compris de fibres de verre, avec une capacité de fusion supérieure à 20 tonnes par jour </v>
      </c>
      <c r="B140" s="308">
        <v>12</v>
      </c>
      <c r="C140" s="308">
        <f t="shared" si="5"/>
        <v>17</v>
      </c>
      <c r="D140" s="308">
        <f t="shared" si="4"/>
        <v>17.100000000000001</v>
      </c>
      <c r="E140" s="383" t="str">
        <f t="shared" si="1"/>
        <v>12.17,1</v>
      </c>
      <c r="F140" s="308" t="str">
        <f>Translations!$B$717</f>
        <v>Bouteilles et pots en verre coloré</v>
      </c>
      <c r="G140" s="308" t="str">
        <f>Translations!$B$591</f>
        <v>tonnes</v>
      </c>
      <c r="H140" s="308" t="b">
        <v>1</v>
      </c>
      <c r="I140" s="308" t="b">
        <v>0</v>
      </c>
      <c r="J140" s="308" t="b">
        <v>0</v>
      </c>
      <c r="K140" s="308" t="str">
        <f>""</f>
        <v/>
      </c>
      <c r="L140" s="308"/>
      <c r="O140" s="308" t="str">
        <f>Translations!$B$635</f>
        <v xml:space="preserve">Fabrication du verre, y compris de fibres de verre, avec une capacité de fusion supérieure à 20 tonnes par jour </v>
      </c>
    </row>
    <row r="141" spans="1:15" x14ac:dyDescent="0.2">
      <c r="A141" s="308" t="str">
        <f t="shared" si="2"/>
        <v xml:space="preserve">Fabrication du verre, y compris de fibres de verre, avec une capacité de fusion supérieure à 20 tonnes par jour </v>
      </c>
      <c r="B141" s="308">
        <v>12</v>
      </c>
      <c r="C141" s="308">
        <f t="shared" si="5"/>
        <v>18</v>
      </c>
      <c r="D141" s="308">
        <f t="shared" si="4"/>
        <v>18.100000000000001</v>
      </c>
      <c r="E141" s="383" t="str">
        <f t="shared" si="1"/>
        <v>12.18,1</v>
      </c>
      <c r="F141" s="308" t="str">
        <f>Translations!$B$718</f>
        <v>Produits de fibre de verre en filament continu</v>
      </c>
      <c r="G141" s="308" t="str">
        <f>Translations!$B$591</f>
        <v>tonnes</v>
      </c>
      <c r="H141" s="308" t="b">
        <v>1</v>
      </c>
      <c r="I141" s="308" t="b">
        <v>0</v>
      </c>
      <c r="J141" s="308" t="b">
        <v>0</v>
      </c>
      <c r="K141" s="308" t="str">
        <f>""</f>
        <v/>
      </c>
      <c r="L141" s="308"/>
      <c r="O141" s="308" t="str">
        <f>Translations!$B$635</f>
        <v xml:space="preserve">Fabrication du verre, y compris de fibres de verre, avec une capacité de fusion supérieure à 20 tonnes par jour </v>
      </c>
    </row>
    <row r="142" spans="1:15" x14ac:dyDescent="0.2">
      <c r="A142" s="308" t="str">
        <f t="shared" si="2"/>
        <v xml:space="preserve">Fabrication de produits céramiques par cuisson, notamment de tuiles, de briques, de pierres réfractaires, de carrelages, de grès ou de porcelaines, avec une capacité de production supérieure à 75 tonnes par jour </v>
      </c>
      <c r="B142" s="308">
        <v>13</v>
      </c>
      <c r="C142" s="308">
        <f t="shared" si="5"/>
        <v>19</v>
      </c>
      <c r="D142" s="308">
        <f t="shared" si="4"/>
        <v>19.100000000000001</v>
      </c>
      <c r="E142" s="383" t="str">
        <f t="shared" si="1"/>
        <v>13.19,1</v>
      </c>
      <c r="F142" s="308" t="str">
        <f>Translations!$B$719</f>
        <v>Briques de parement</v>
      </c>
      <c r="G142" s="308" t="str">
        <f>Translations!$B$591</f>
        <v>tonnes</v>
      </c>
      <c r="H142" s="308" t="b">
        <v>1</v>
      </c>
      <c r="I142" s="308" t="b">
        <v>0</v>
      </c>
      <c r="J142" s="308" t="b">
        <v>0</v>
      </c>
      <c r="K142" s="308" t="str">
        <f>""</f>
        <v/>
      </c>
      <c r="L142" s="308"/>
      <c r="O142" s="308" t="str">
        <f>Translations!$B$636</f>
        <v xml:space="preserve">Fabrication de produits céramiques par cuisson, notamment de tuiles, de briques, de pierres réfractaires, de carrelages, de grès ou de porcelaines, avec une capacité de production supérieure à 75 tonnes par jour </v>
      </c>
    </row>
    <row r="143" spans="1:15" x14ac:dyDescent="0.2">
      <c r="A143" s="308" t="str">
        <f t="shared" si="2"/>
        <v xml:space="preserve">Fabrication de produits céramiques par cuisson, notamment de tuiles, de briques, de pierres réfractaires, de carrelages, de grès ou de porcelaines, avec une capacité de production supérieure à 75 tonnes par jour </v>
      </c>
      <c r="B143" s="308">
        <v>13</v>
      </c>
      <c r="C143" s="308">
        <f t="shared" si="5"/>
        <v>20</v>
      </c>
      <c r="D143" s="308">
        <f t="shared" si="4"/>
        <v>20.100000000000001</v>
      </c>
      <c r="E143" s="383" t="str">
        <f t="shared" si="1"/>
        <v>13.20,1</v>
      </c>
      <c r="F143" s="308" t="str">
        <f>Translations!$B$720</f>
        <v>Briques de pavage</v>
      </c>
      <c r="G143" s="308" t="str">
        <f>Translations!$B$591</f>
        <v>tonnes</v>
      </c>
      <c r="H143" s="308" t="b">
        <v>1</v>
      </c>
      <c r="I143" s="308" t="b">
        <v>0</v>
      </c>
      <c r="J143" s="308" t="b">
        <v>0</v>
      </c>
      <c r="K143" s="308" t="str">
        <f>""</f>
        <v/>
      </c>
      <c r="L143" s="308"/>
      <c r="O143" s="308" t="str">
        <f>Translations!$B$636</f>
        <v xml:space="preserve">Fabrication de produits céramiques par cuisson, notamment de tuiles, de briques, de pierres réfractaires, de carrelages, de grès ou de porcelaines, avec une capacité de production supérieure à 75 tonnes par jour </v>
      </c>
    </row>
    <row r="144" spans="1:15" x14ac:dyDescent="0.2">
      <c r="A144" s="308" t="str">
        <f t="shared" si="2"/>
        <v xml:space="preserve">Fabrication de produits céramiques par cuisson, notamment de tuiles, de briques, de pierres réfractaires, de carrelages, de grès ou de porcelaines, avec une capacité de production supérieure à 75 tonnes par jour </v>
      </c>
      <c r="B144" s="308">
        <v>13</v>
      </c>
      <c r="C144" s="308">
        <f t="shared" si="5"/>
        <v>21</v>
      </c>
      <c r="D144" s="308">
        <f t="shared" si="4"/>
        <v>21.1</v>
      </c>
      <c r="E144" s="383" t="str">
        <f t="shared" si="1"/>
        <v>13.21,1</v>
      </c>
      <c r="F144" s="308" t="str">
        <f>Translations!$B$721</f>
        <v>Tuiles</v>
      </c>
      <c r="G144" s="308" t="str">
        <f>Translations!$B$591</f>
        <v>tonnes</v>
      </c>
      <c r="H144" s="308" t="b">
        <v>1</v>
      </c>
      <c r="I144" s="308" t="b">
        <v>0</v>
      </c>
      <c r="J144" s="308" t="b">
        <v>0</v>
      </c>
      <c r="K144" s="308" t="str">
        <f>""</f>
        <v/>
      </c>
      <c r="L144" s="308"/>
      <c r="O144" s="308" t="str">
        <f>Translations!$B$636</f>
        <v xml:space="preserve">Fabrication de produits céramiques par cuisson, notamment de tuiles, de briques, de pierres réfractaires, de carrelages, de grès ou de porcelaines, avec une capacité de production supérieure à 75 tonnes par jour </v>
      </c>
    </row>
    <row r="145" spans="1:15" x14ac:dyDescent="0.2">
      <c r="A145" s="308" t="str">
        <f t="shared" si="2"/>
        <v xml:space="preserve">Fabrication de produits céramiques par cuisson, notamment de tuiles, de briques, de pierres réfractaires, de carrelages, de grès ou de porcelaines, avec une capacité de production supérieure à 75 tonnes par jour </v>
      </c>
      <c r="B145" s="308">
        <v>13</v>
      </c>
      <c r="C145" s="308">
        <f t="shared" si="5"/>
        <v>22</v>
      </c>
      <c r="D145" s="308">
        <f t="shared" si="4"/>
        <v>22.1</v>
      </c>
      <c r="E145" s="383" t="str">
        <f t="shared" si="1"/>
        <v>13.22,1</v>
      </c>
      <c r="F145" s="308" t="str">
        <f>Translations!$B$722</f>
        <v>Poudre atomisée</v>
      </c>
      <c r="G145" s="308" t="str">
        <f>Translations!$B$591</f>
        <v>tonnes</v>
      </c>
      <c r="H145" s="308" t="b">
        <v>1</v>
      </c>
      <c r="I145" s="308" t="b">
        <v>0</v>
      </c>
      <c r="J145" s="308" t="b">
        <v>0</v>
      </c>
      <c r="K145" s="308" t="str">
        <f>""</f>
        <v/>
      </c>
      <c r="L145" s="308"/>
      <c r="O145" s="308" t="str">
        <f>Translations!$B$636</f>
        <v xml:space="preserve">Fabrication de produits céramiques par cuisson, notamment de tuiles, de briques, de pierres réfractaires, de carrelages, de grès ou de porcelaines, avec une capacité de production supérieure à 75 tonnes par jour </v>
      </c>
    </row>
    <row r="146" spans="1:15" x14ac:dyDescent="0.2">
      <c r="A146" s="308" t="str">
        <f t="shared" si="2"/>
        <v xml:space="preserve">Fabrication de matériau isolant en laine minérale à partir de roches, de verre ou de laitier, avec une capacité de fusion supérieure à 20 tonnes par jour </v>
      </c>
      <c r="B146" s="308">
        <v>14</v>
      </c>
      <c r="C146" s="308">
        <f t="shared" si="5"/>
        <v>23</v>
      </c>
      <c r="D146" s="308">
        <f t="shared" si="4"/>
        <v>23.1</v>
      </c>
      <c r="E146" s="383" t="str">
        <f t="shared" si="1"/>
        <v>14.23,1</v>
      </c>
      <c r="F146" s="308" t="str">
        <f>Translations!$B$723</f>
        <v>Laine minérale</v>
      </c>
      <c r="G146" s="308" t="str">
        <f>Translations!$B$591</f>
        <v>tonnes</v>
      </c>
      <c r="H146" s="308" t="b">
        <v>1</v>
      </c>
      <c r="I146" s="308" t="b">
        <v>0</v>
      </c>
      <c r="J146" s="308" t="b">
        <v>1</v>
      </c>
      <c r="K146" s="308" t="str">
        <f>""</f>
        <v/>
      </c>
      <c r="L146" s="308"/>
      <c r="O146" s="308" t="str">
        <f>Translations!$B$637</f>
        <v xml:space="preserve">Fabrication de matériau isolant en laine minérale à partir de roches, de verre ou de laitier, avec une capacité de fusion supérieure à 20 tonnes par jour </v>
      </c>
    </row>
    <row r="147" spans="1:15" x14ac:dyDescent="0.2">
      <c r="A147" s="308" t="str">
        <f t="shared" si="2"/>
        <v>Séchage ou calcination du gypse ou production de plaques de plâtre et d’autres produits à base de gypse, avec une capacité de production de gypse calciné ou de gypse secondaire sec supérieure à 20 tonnes par jour</v>
      </c>
      <c r="B147" s="308">
        <v>15</v>
      </c>
      <c r="C147" s="308">
        <f t="shared" si="5"/>
        <v>24</v>
      </c>
      <c r="D147" s="308">
        <f t="shared" si="4"/>
        <v>24.1</v>
      </c>
      <c r="E147" s="383" t="str">
        <f t="shared" si="1"/>
        <v>15.24,1</v>
      </c>
      <c r="F147" s="308" t="str">
        <f>Translations!$B$724</f>
        <v>Plâtre</v>
      </c>
      <c r="G147" s="308" t="str">
        <f>Translations!$B$591</f>
        <v>tonnes</v>
      </c>
      <c r="H147" s="308" t="b">
        <v>1</v>
      </c>
      <c r="I147" s="308" t="b">
        <v>0</v>
      </c>
      <c r="J147" s="308" t="b">
        <v>0</v>
      </c>
      <c r="K147" s="308" t="str">
        <f>""</f>
        <v/>
      </c>
      <c r="L147" s="308"/>
      <c r="O147" s="308" t="str">
        <f>Translations!$B$850</f>
        <v>Séchage ou calcination du gypse ou production de plaques de plâtre et d’autres produits à base de gypse, avec une capacité de production de gypse calciné ou de gypse secondaire sec supérieure à 20 tonnes par jour</v>
      </c>
    </row>
    <row r="148" spans="1:15" x14ac:dyDescent="0.2">
      <c r="A148" s="308" t="str">
        <f t="shared" si="2"/>
        <v>Séchage ou calcination du gypse ou production de plaques de plâtre et d’autres produits à base de gypse, avec une capacité de production de gypse calciné ou de gypse secondaire sec supérieure à 20 tonnes par jour</v>
      </c>
      <c r="B148" s="308">
        <v>15</v>
      </c>
      <c r="C148" s="308">
        <f t="shared" si="5"/>
        <v>25</v>
      </c>
      <c r="D148" s="308">
        <f t="shared" si="4"/>
        <v>25.1</v>
      </c>
      <c r="E148" s="383" t="str">
        <f t="shared" si="1"/>
        <v>15.25,1</v>
      </c>
      <c r="F148" s="308" t="str">
        <f>Translations!$B$725</f>
        <v>Gypse secondaire sec</v>
      </c>
      <c r="G148" s="308" t="str">
        <f>Translations!$B$591</f>
        <v>tonnes</v>
      </c>
      <c r="H148" s="308" t="b">
        <v>1</v>
      </c>
      <c r="I148" s="308" t="b">
        <v>0</v>
      </c>
      <c r="J148" s="308" t="b">
        <v>0</v>
      </c>
      <c r="K148" s="308" t="str">
        <f>""</f>
        <v/>
      </c>
      <c r="L148" s="308"/>
      <c r="O148" s="308" t="str">
        <f>Translations!$B$850</f>
        <v>Séchage ou calcination du gypse ou production de plaques de plâtre et d’autres produits à base de gypse, avec une capacité de production de gypse calciné ou de gypse secondaire sec supérieure à 20 tonnes par jour</v>
      </c>
    </row>
    <row r="149" spans="1:15" x14ac:dyDescent="0.2">
      <c r="A149" s="308" t="str">
        <f t="shared" si="2"/>
        <v>Séchage ou calcination du gypse ou production de plaques de plâtre et d’autres produits à base de gypse, avec une capacité de production de gypse calciné ou de gypse secondaire sec supérieure à 20 tonnes par jour</v>
      </c>
      <c r="B149" s="308">
        <v>15</v>
      </c>
      <c r="C149" s="308">
        <f t="shared" si="5"/>
        <v>26</v>
      </c>
      <c r="D149" s="308">
        <f t="shared" si="4"/>
        <v>26.1</v>
      </c>
      <c r="E149" s="383" t="str">
        <f t="shared" si="1"/>
        <v>15.26,1</v>
      </c>
      <c r="F149" s="308" t="str">
        <f>Translations!$B$726</f>
        <v>Plaques de plâtre</v>
      </c>
      <c r="G149" s="308" t="str">
        <f>Translations!$B$591</f>
        <v>tonnes</v>
      </c>
      <c r="H149" s="308" t="b">
        <v>0</v>
      </c>
      <c r="I149" s="308" t="b">
        <v>0</v>
      </c>
      <c r="J149" s="308" t="b">
        <v>1</v>
      </c>
      <c r="K149" s="308" t="str">
        <f>""</f>
        <v/>
      </c>
      <c r="L149" s="308"/>
      <c r="O149" s="308" t="str">
        <f>Translations!$B$850</f>
        <v>Séchage ou calcination du gypse ou production de plaques de plâtre et d’autres produits à base de gypse, avec une capacité de production de gypse calciné ou de gypse secondaire sec supérieure à 20 tonnes par jour</v>
      </c>
    </row>
    <row r="150" spans="1:15" x14ac:dyDescent="0.2">
      <c r="A150" s="308" t="str">
        <f t="shared" si="2"/>
        <v xml:space="preserve">Production de pâte à papier à partir du bois ou d’autres matières fibreuses </v>
      </c>
      <c r="B150" s="308">
        <v>16</v>
      </c>
      <c r="C150" s="308">
        <f t="shared" si="5"/>
        <v>27</v>
      </c>
      <c r="D150" s="308">
        <f t="shared" si="4"/>
        <v>27.1</v>
      </c>
      <c r="E150" s="383" t="str">
        <f t="shared" si="1"/>
        <v>16.27,1</v>
      </c>
      <c r="F150" s="308" t="str">
        <f>Translations!$B$727</f>
        <v>Pâte kraft fibres courtes</v>
      </c>
      <c r="G150" s="308" t="s">
        <v>61</v>
      </c>
      <c r="H150" s="308" t="b">
        <v>1</v>
      </c>
      <c r="I150" s="308" t="b">
        <v>0</v>
      </c>
      <c r="J150" s="308" t="b">
        <v>0</v>
      </c>
      <c r="K150" s="308" t="str">
        <f>Translations!$B$728</f>
        <v>pour la fabrication intégrée de pâte et de papier, des règles particulières d'allocation s'appliquent (article 10, paragraphe 7, des CIM).</v>
      </c>
      <c r="L150" s="308"/>
      <c r="O150" s="308" t="str">
        <f>Translations!$B$639</f>
        <v xml:space="preserve">Production de pâte à papier à partir du bois ou d’autres matières fibreuses </v>
      </c>
    </row>
    <row r="151" spans="1:15" x14ac:dyDescent="0.2">
      <c r="A151" s="308" t="str">
        <f t="shared" si="2"/>
        <v xml:space="preserve">Production de pâte à papier à partir du bois ou d’autres matières fibreuses </v>
      </c>
      <c r="B151" s="308">
        <v>16</v>
      </c>
      <c r="C151" s="308">
        <f t="shared" si="5"/>
        <v>28</v>
      </c>
      <c r="D151" s="308">
        <f t="shared" si="4"/>
        <v>28.1</v>
      </c>
      <c r="E151" s="383" t="str">
        <f t="shared" si="1"/>
        <v>16.28,1</v>
      </c>
      <c r="F151" s="308" t="str">
        <f>Translations!$B$729</f>
        <v>Pâte kraft fibres longues</v>
      </c>
      <c r="G151" s="308" t="s">
        <v>61</v>
      </c>
      <c r="H151" s="308" t="b">
        <v>1</v>
      </c>
      <c r="I151" s="308" t="b">
        <v>0</v>
      </c>
      <c r="J151" s="308" t="b">
        <v>0</v>
      </c>
      <c r="K151" s="308" t="str">
        <f>Translations!$B$728</f>
        <v>pour la fabrication intégrée de pâte et de papier, des règles particulières d'allocation s'appliquent (article 10, paragraphe 7, des CIM).</v>
      </c>
      <c r="L151" s="308"/>
      <c r="O151" s="308" t="str">
        <f>Translations!$B$639</f>
        <v xml:space="preserve">Production de pâte à papier à partir du bois ou d’autres matières fibreuses </v>
      </c>
    </row>
    <row r="152" spans="1:15" x14ac:dyDescent="0.2">
      <c r="A152" s="308" t="str">
        <f t="shared" si="2"/>
        <v xml:space="preserve">Production de pâte à papier à partir du bois ou d’autres matières fibreuses </v>
      </c>
      <c r="B152" s="308">
        <v>16</v>
      </c>
      <c r="C152" s="308">
        <f t="shared" si="5"/>
        <v>29</v>
      </c>
      <c r="D152" s="308">
        <f t="shared" si="4"/>
        <v>29.1</v>
      </c>
      <c r="E152" s="383" t="str">
        <f t="shared" si="1"/>
        <v>16.29,1</v>
      </c>
      <c r="F152" s="308" t="str">
        <f>Translations!$B$730</f>
        <v>Pâte au bisulfite, pâte thermomécanique et pâte mécanique</v>
      </c>
      <c r="G152" s="308" t="s">
        <v>61</v>
      </c>
      <c r="H152" s="308" t="b">
        <v>1</v>
      </c>
      <c r="I152" s="308" t="b">
        <v>0</v>
      </c>
      <c r="J152" s="308" t="b">
        <v>0</v>
      </c>
      <c r="K152" s="308" t="str">
        <f>Translations!$B$728</f>
        <v>pour la fabrication intégrée de pâte et de papier, des règles particulières d'allocation s'appliquent (article 10, paragraphe 7, des CIM).</v>
      </c>
      <c r="L152" s="308"/>
      <c r="O152" s="308" t="str">
        <f>Translations!$B$639</f>
        <v xml:space="preserve">Production de pâte à papier à partir du bois ou d’autres matières fibreuses </v>
      </c>
    </row>
    <row r="153" spans="1:15" x14ac:dyDescent="0.2">
      <c r="A153" s="308" t="str">
        <f t="shared" si="2"/>
        <v xml:space="preserve">Production de pâte à papier à partir du bois ou d’autres matières fibreuses </v>
      </c>
      <c r="B153" s="308">
        <v>16</v>
      </c>
      <c r="C153" s="308">
        <f t="shared" si="5"/>
        <v>30</v>
      </c>
      <c r="D153" s="308">
        <f t="shared" si="4"/>
        <v>30.1</v>
      </c>
      <c r="E153" s="383" t="str">
        <f t="shared" si="1"/>
        <v>16.30,1</v>
      </c>
      <c r="F153" s="308" t="str">
        <f>Translations!$B$731</f>
        <v>Pâte à partir de papier recyclé</v>
      </c>
      <c r="G153" s="308" t="s">
        <v>61</v>
      </c>
      <c r="H153" s="308" t="b">
        <v>1</v>
      </c>
      <c r="I153" s="308" t="b">
        <v>0</v>
      </c>
      <c r="J153" s="308" t="b">
        <v>0</v>
      </c>
      <c r="K153" s="308" t="str">
        <f>""</f>
        <v/>
      </c>
      <c r="L153" s="308"/>
      <c r="O153" s="308" t="str">
        <f>Translations!$B$639</f>
        <v xml:space="preserve">Production de pâte à papier à partir du bois ou d’autres matières fibreuses </v>
      </c>
    </row>
    <row r="154" spans="1:15" x14ac:dyDescent="0.2">
      <c r="A154" s="308" t="str">
        <f t="shared" si="2"/>
        <v xml:space="preserve">Production de papier ou de carton, avec une capacité de production supérieure à 20 tonnes par jour. </v>
      </c>
      <c r="B154" s="308">
        <v>17</v>
      </c>
      <c r="C154" s="308">
        <f t="shared" si="5"/>
        <v>31</v>
      </c>
      <c r="D154" s="308">
        <f t="shared" si="4"/>
        <v>31.1</v>
      </c>
      <c r="E154" s="383" t="str">
        <f t="shared" si="1"/>
        <v>17.31,1</v>
      </c>
      <c r="F154" s="308" t="str">
        <f>Translations!$B$732</f>
        <v>Papier journal</v>
      </c>
      <c r="G154" s="308" t="s">
        <v>61</v>
      </c>
      <c r="H154" s="308" t="b">
        <v>1</v>
      </c>
      <c r="I154" s="308" t="b">
        <v>0</v>
      </c>
      <c r="J154" s="308" t="b">
        <v>0</v>
      </c>
      <c r="K154" s="308" t="str">
        <f>""</f>
        <v/>
      </c>
      <c r="L154" s="308"/>
      <c r="O154" s="308" t="str">
        <f>Translations!$B$640</f>
        <v xml:space="preserve">Production de papier ou de carton, avec une capacité de production supérieure à 20 tonnes par jour. </v>
      </c>
    </row>
    <row r="155" spans="1:15" x14ac:dyDescent="0.2">
      <c r="A155" s="308" t="str">
        <f t="shared" si="2"/>
        <v xml:space="preserve">Production de papier ou de carton, avec une capacité de production supérieure à 20 tonnes par jour. </v>
      </c>
      <c r="B155" s="308">
        <v>17</v>
      </c>
      <c r="C155" s="308">
        <f t="shared" si="5"/>
        <v>32</v>
      </c>
      <c r="D155" s="308">
        <f t="shared" si="4"/>
        <v>32.1</v>
      </c>
      <c r="E155" s="383" t="str">
        <f t="shared" si="1"/>
        <v>17.32,1</v>
      </c>
      <c r="F155" s="308" t="str">
        <f>Translations!$B$733</f>
        <v>Papier fin non couché</v>
      </c>
      <c r="G155" s="308" t="s">
        <v>61</v>
      </c>
      <c r="H155" s="308" t="b">
        <v>1</v>
      </c>
      <c r="I155" s="308" t="b">
        <v>0</v>
      </c>
      <c r="J155" s="308" t="b">
        <v>0</v>
      </c>
      <c r="K155" s="308" t="str">
        <f>""</f>
        <v/>
      </c>
      <c r="L155" s="308"/>
      <c r="O155" s="308" t="str">
        <f>Translations!$B$640</f>
        <v xml:space="preserve">Production de papier ou de carton, avec une capacité de production supérieure à 20 tonnes par jour. </v>
      </c>
    </row>
    <row r="156" spans="1:15" x14ac:dyDescent="0.2">
      <c r="A156" s="308" t="str">
        <f t="shared" si="2"/>
        <v xml:space="preserve">Production de papier ou de carton, avec une capacité de production supérieure à 20 tonnes par jour. </v>
      </c>
      <c r="B156" s="308">
        <v>17</v>
      </c>
      <c r="C156" s="308">
        <f t="shared" si="5"/>
        <v>33</v>
      </c>
      <c r="D156" s="308">
        <f t="shared" si="4"/>
        <v>33.1</v>
      </c>
      <c r="E156" s="383" t="str">
        <f t="shared" si="1"/>
        <v>17.33,1</v>
      </c>
      <c r="F156" s="308" t="str">
        <f>Translations!$B$734</f>
        <v>Papier fin couché</v>
      </c>
      <c r="G156" s="308" t="s">
        <v>61</v>
      </c>
      <c r="H156" s="308" t="b">
        <v>1</v>
      </c>
      <c r="I156" s="308" t="b">
        <v>0</v>
      </c>
      <c r="J156" s="308" t="b">
        <v>0</v>
      </c>
      <c r="K156" s="308" t="str">
        <f>""</f>
        <v/>
      </c>
      <c r="L156" s="308"/>
      <c r="O156" s="308" t="str">
        <f>Translations!$B$640</f>
        <v xml:space="preserve">Production de papier ou de carton, avec une capacité de production supérieure à 20 tonnes par jour. </v>
      </c>
    </row>
    <row r="157" spans="1:15" x14ac:dyDescent="0.2">
      <c r="A157" s="308" t="str">
        <f t="shared" si="2"/>
        <v xml:space="preserve">Production de papier ou de carton, avec une capacité de production supérieure à 20 tonnes par jour. </v>
      </c>
      <c r="B157" s="308">
        <v>17</v>
      </c>
      <c r="C157" s="308">
        <f t="shared" si="5"/>
        <v>34</v>
      </c>
      <c r="D157" s="308">
        <f t="shared" si="4"/>
        <v>34.1</v>
      </c>
      <c r="E157" s="383" t="str">
        <f t="shared" si="1"/>
        <v>17.34,1</v>
      </c>
      <c r="F157" s="308" t="str">
        <f>Translations!$B$735</f>
        <v>«Tissue»</v>
      </c>
      <c r="G157" s="308" t="str">
        <f>Translations!$B$591</f>
        <v>tonnes</v>
      </c>
      <c r="H157" s="308" t="b">
        <v>1</v>
      </c>
      <c r="I157" s="308" t="b">
        <v>0</v>
      </c>
      <c r="J157" s="308" t="b">
        <v>0</v>
      </c>
      <c r="K157" s="308" t="str">
        <f>""</f>
        <v/>
      </c>
      <c r="L157" s="308"/>
      <c r="O157" s="308" t="str">
        <f>Translations!$B$640</f>
        <v xml:space="preserve">Production de papier ou de carton, avec une capacité de production supérieure à 20 tonnes par jour. </v>
      </c>
    </row>
    <row r="158" spans="1:15" x14ac:dyDescent="0.2">
      <c r="A158" s="308" t="str">
        <f t="shared" si="2"/>
        <v xml:space="preserve">Production de papier ou de carton, avec une capacité de production supérieure à 20 tonnes par jour. </v>
      </c>
      <c r="B158" s="308">
        <v>17</v>
      </c>
      <c r="C158" s="308">
        <f t="shared" si="5"/>
        <v>35</v>
      </c>
      <c r="D158" s="308">
        <f t="shared" si="4"/>
        <v>35.1</v>
      </c>
      <c r="E158" s="383" t="str">
        <f t="shared" si="1"/>
        <v>17.35,1</v>
      </c>
      <c r="F158" s="308" t="str">
        <f>Translations!$B$736</f>
        <v>«Testliner» et papier pour cannelure</v>
      </c>
      <c r="G158" s="308" t="s">
        <v>61</v>
      </c>
      <c r="H158" s="308" t="b">
        <v>1</v>
      </c>
      <c r="I158" s="308" t="b">
        <v>0</v>
      </c>
      <c r="J158" s="308" t="b">
        <v>0</v>
      </c>
      <c r="K158" s="308" t="str">
        <f>""</f>
        <v/>
      </c>
      <c r="L158" s="308"/>
      <c r="O158" s="308" t="str">
        <f>Translations!$B$640</f>
        <v xml:space="preserve">Production de papier ou de carton, avec une capacité de production supérieure à 20 tonnes par jour. </v>
      </c>
    </row>
    <row r="159" spans="1:15" x14ac:dyDescent="0.2">
      <c r="A159" s="308" t="str">
        <f t="shared" si="2"/>
        <v xml:space="preserve">Production de papier ou de carton, avec une capacité de production supérieure à 20 tonnes par jour. </v>
      </c>
      <c r="B159" s="308">
        <v>17</v>
      </c>
      <c r="C159" s="308">
        <f t="shared" si="5"/>
        <v>36</v>
      </c>
      <c r="D159" s="308">
        <f t="shared" si="4"/>
        <v>36.1</v>
      </c>
      <c r="E159" s="383" t="str">
        <f t="shared" si="1"/>
        <v>17.36,1</v>
      </c>
      <c r="F159" s="308" t="str">
        <f>Translations!$B$737</f>
        <v>Carton non couché</v>
      </c>
      <c r="G159" s="308" t="s">
        <v>61</v>
      </c>
      <c r="H159" s="308" t="b">
        <v>1</v>
      </c>
      <c r="I159" s="308" t="b">
        <v>0</v>
      </c>
      <c r="J159" s="308" t="b">
        <v>0</v>
      </c>
      <c r="K159" s="308" t="str">
        <f>""</f>
        <v/>
      </c>
      <c r="L159" s="308"/>
      <c r="O159" s="308" t="str">
        <f>Translations!$B$640</f>
        <v xml:space="preserve">Production de papier ou de carton, avec une capacité de production supérieure à 20 tonnes par jour. </v>
      </c>
    </row>
    <row r="160" spans="1:15" x14ac:dyDescent="0.2">
      <c r="A160" s="308" t="str">
        <f t="shared" si="2"/>
        <v xml:space="preserve">Production de papier ou de carton, avec une capacité de production supérieure à 20 tonnes par jour. </v>
      </c>
      <c r="B160" s="308">
        <v>17</v>
      </c>
      <c r="C160" s="308">
        <f t="shared" si="5"/>
        <v>37</v>
      </c>
      <c r="D160" s="308">
        <f t="shared" si="4"/>
        <v>37.1</v>
      </c>
      <c r="E160" s="383" t="str">
        <f t="shared" si="1"/>
        <v>17.37,1</v>
      </c>
      <c r="F160" s="308" t="str">
        <f>Translations!$B$738</f>
        <v>Carton couché</v>
      </c>
      <c r="G160" s="308" t="s">
        <v>61</v>
      </c>
      <c r="H160" s="308" t="b">
        <v>1</v>
      </c>
      <c r="I160" s="308" t="b">
        <v>0</v>
      </c>
      <c r="J160" s="308" t="b">
        <v>0</v>
      </c>
      <c r="K160" s="308" t="str">
        <f>""</f>
        <v/>
      </c>
      <c r="L160" s="308"/>
      <c r="O160" s="308" t="str">
        <f>Translations!$B$640</f>
        <v xml:space="preserve">Production de papier ou de carton, avec une capacité de production supérieure à 20 tonnes par jour. </v>
      </c>
    </row>
    <row r="161" spans="1:15" x14ac:dyDescent="0.2">
      <c r="A161" s="308" t="str">
        <f t="shared" si="2"/>
        <v>Production de noir de carbone par carbonisation de substances organiques telles que les huiles, les goudrons, les craqueurs et les résidus de distillation, avec une capacité de production supérieure à 50 tonnes par jour</v>
      </c>
      <c r="B161" s="308">
        <v>18</v>
      </c>
      <c r="C161" s="308">
        <f t="shared" si="5"/>
        <v>38</v>
      </c>
      <c r="D161" s="308">
        <f t="shared" si="4"/>
        <v>38.1</v>
      </c>
      <c r="E161" s="383" t="str">
        <f t="shared" si="1"/>
        <v>18.38,1</v>
      </c>
      <c r="F161" s="308" t="str">
        <f>Translations!$B$739</f>
        <v>Noir de carbone</v>
      </c>
      <c r="G161" s="308" t="str">
        <f>Translations!$B$591</f>
        <v>tonnes</v>
      </c>
      <c r="H161" s="308" t="b">
        <v>1</v>
      </c>
      <c r="I161" s="308" t="b">
        <v>0</v>
      </c>
      <c r="J161" s="308" t="b">
        <v>1</v>
      </c>
      <c r="K161" s="308" t="str">
        <f>""</f>
        <v/>
      </c>
      <c r="L161" s="308"/>
      <c r="O161" s="308" t="str">
        <f>Translations!$B$851</f>
        <v>Production de noir de carbone par carbonisation de substances organiques telles que les huiles, les goudrons, les craqueurs et les résidus de distillation, avec une capacité de production supérieure à 50 tonnes par jour</v>
      </c>
    </row>
    <row r="162" spans="1:15" x14ac:dyDescent="0.2">
      <c r="A162" s="308" t="str">
        <f t="shared" si="2"/>
        <v xml:space="preserve">Production d’acide nitrique </v>
      </c>
      <c r="B162" s="308">
        <v>19</v>
      </c>
      <c r="C162" s="308">
        <f t="shared" si="5"/>
        <v>39</v>
      </c>
      <c r="D162" s="308">
        <f t="shared" si="4"/>
        <v>39.200000000000003</v>
      </c>
      <c r="E162" s="383" t="str">
        <f t="shared" si="1"/>
        <v>19.39,2</v>
      </c>
      <c r="F162" s="308" t="str">
        <f>Translations!$B$740</f>
        <v>Acide nitrique</v>
      </c>
      <c r="G162" s="308" t="str">
        <f>Translations!$B$591</f>
        <v>tonnes</v>
      </c>
      <c r="H162" s="308" t="b">
        <v>1</v>
      </c>
      <c r="I162" s="308" t="b">
        <v>1</v>
      </c>
      <c r="J162" s="308" t="b">
        <v>0</v>
      </c>
      <c r="K162" s="308" t="str">
        <f>Translations!$B$741</f>
        <v>La chaleur mesurable fournie à d'autres sous-installations doit être traitée comme de la chaleur provenant de sources hors SEQE.</v>
      </c>
      <c r="L162" s="308"/>
      <c r="O162" s="308" t="str">
        <f>Translations!$B$642</f>
        <v xml:space="preserve">Production d’acide nitrique </v>
      </c>
    </row>
    <row r="163" spans="1:15" x14ac:dyDescent="0.2">
      <c r="A163" s="308" t="str">
        <f t="shared" si="2"/>
        <v xml:space="preserve">Production d’acide adipique </v>
      </c>
      <c r="B163" s="308">
        <v>20</v>
      </c>
      <c r="C163" s="308">
        <f t="shared" si="5"/>
        <v>40</v>
      </c>
      <c r="D163" s="308">
        <f t="shared" si="4"/>
        <v>40.1</v>
      </c>
      <c r="E163" s="383" t="str">
        <f t="shared" si="1"/>
        <v>20.40,1</v>
      </c>
      <c r="F163" s="308" t="str">
        <f>Translations!$B$742</f>
        <v>Acide adipique</v>
      </c>
      <c r="G163" s="308" t="str">
        <f>Translations!$B$591</f>
        <v>tonnes</v>
      </c>
      <c r="H163" s="308" t="b">
        <v>1</v>
      </c>
      <c r="I163" s="308" t="b">
        <v>0</v>
      </c>
      <c r="J163" s="308" t="b">
        <v>0</v>
      </c>
      <c r="K163" s="308" t="str">
        <f>""</f>
        <v/>
      </c>
      <c r="L163" s="308"/>
      <c r="O163" s="308" t="str">
        <f>Translations!$B$643</f>
        <v xml:space="preserve">Production d’acide adipique </v>
      </c>
    </row>
    <row r="164" spans="1:15" x14ac:dyDescent="0.2">
      <c r="A164" s="308" t="str">
        <f t="shared" si="2"/>
        <v xml:space="preserve">Production d’ammoniac </v>
      </c>
      <c r="B164" s="308">
        <v>22</v>
      </c>
      <c r="C164" s="308">
        <f t="shared" si="5"/>
        <v>41</v>
      </c>
      <c r="D164" s="308">
        <f t="shared" si="4"/>
        <v>41.2</v>
      </c>
      <c r="E164" s="383" t="str">
        <f t="shared" si="1"/>
        <v>22.41,2</v>
      </c>
      <c r="F164" s="308" t="str">
        <f>Translations!$B$743</f>
        <v>Ammoniac</v>
      </c>
      <c r="G164" s="308" t="str">
        <f>Translations!$B$591</f>
        <v>tonnes</v>
      </c>
      <c r="H164" s="308" t="b">
        <v>1</v>
      </c>
      <c r="I164" s="308" t="b">
        <v>1</v>
      </c>
      <c r="J164" s="308" t="b">
        <v>1</v>
      </c>
      <c r="K164" s="308" t="str">
        <f>""</f>
        <v/>
      </c>
      <c r="L164" s="308"/>
      <c r="O164" s="308" t="str">
        <f>Translations!$B$645</f>
        <v xml:space="preserve">Production d’ammoniac </v>
      </c>
    </row>
    <row r="165" spans="1:15" x14ac:dyDescent="0.2">
      <c r="A165" s="308" t="str">
        <f t="shared" si="2"/>
        <v xml:space="preserve">Production de produits chimiques organiques en vrac par craquage, reformage, oxydation partielle ou totale, ou par d’autres procédés similaires, avec une capacité de production supérieure à 100 tonnes par jour </v>
      </c>
      <c r="B165" s="308">
        <v>23</v>
      </c>
      <c r="C165" s="308">
        <f t="shared" si="5"/>
        <v>42</v>
      </c>
      <c r="D165" s="308">
        <f t="shared" si="4"/>
        <v>42.1</v>
      </c>
      <c r="E165" s="383" t="str">
        <f t="shared" si="1"/>
        <v>23.42,1</v>
      </c>
      <c r="F165" s="308" t="str">
        <f>Translations!$B$427</f>
        <v>Vapocraquage</v>
      </c>
      <c r="G165" s="308" t="str">
        <f>Translations!$B$591</f>
        <v>tonnes</v>
      </c>
      <c r="H165" s="308" t="b">
        <v>1</v>
      </c>
      <c r="I165" s="308" t="b">
        <v>0</v>
      </c>
      <c r="J165" s="308" t="b">
        <v>1</v>
      </c>
      <c r="K165" s="308" t="str">
        <f>Translations!$B$744</f>
        <v>Veuillez utiliser le module applicable au vapocraquage de la feuille «SpecialBM» pour calculer les niveaux d'activité historiques et l'allocation provisoire.</v>
      </c>
      <c r="L165" s="308" t="s">
        <v>86</v>
      </c>
      <c r="O165" s="308" t="str">
        <f>Translations!$B$646</f>
        <v xml:space="preserve">Production de produits chimiques organiques en vrac par craquage, reformage, oxydation partielle ou totale, ou par d’autres procédés similaires, avec une capacité de production supérieure à 100 tonnes par jour </v>
      </c>
    </row>
    <row r="166" spans="1:15" x14ac:dyDescent="0.2">
      <c r="A166" s="308" t="str">
        <f t="shared" si="2"/>
        <v xml:space="preserve">Production de produits chimiques organiques en vrac par craquage, reformage, oxydation partielle ou totale, ou par d’autres procédés similaires, avec une capacité de production supérieure à 100 tonnes par jour </v>
      </c>
      <c r="B166" s="308">
        <v>23</v>
      </c>
      <c r="C166" s="308">
        <f t="shared" si="5"/>
        <v>43</v>
      </c>
      <c r="D166" s="308">
        <f t="shared" si="4"/>
        <v>43.1</v>
      </c>
      <c r="E166" s="383" t="str">
        <f t="shared" si="1"/>
        <v>23.43,1</v>
      </c>
      <c r="F166" s="308" t="str">
        <f>Translations!$B$745</f>
        <v>Aromatiques</v>
      </c>
      <c r="G166" s="308" t="str">
        <f>Translations!$B$700</f>
        <v>CWT</v>
      </c>
      <c r="H166" s="308" t="b">
        <v>1</v>
      </c>
      <c r="I166" s="308" t="b">
        <v>0</v>
      </c>
      <c r="J166" s="308" t="b">
        <v>1</v>
      </c>
      <c r="K166" s="308" t="str">
        <f>Translations!$B$701</f>
        <v>Utiliser le module CWT de la feuille «SpecialBM» pour calculer les niveaux d'activité historiques.</v>
      </c>
      <c r="L166" s="308" t="s">
        <v>88</v>
      </c>
      <c r="O166" s="308" t="str">
        <f>Translations!$B$646</f>
        <v xml:space="preserve">Production de produits chimiques organiques en vrac par craquage, reformage, oxydation partielle ou totale, ou par d’autres procédés similaires, avec une capacité de production supérieure à 100 tonnes par jour </v>
      </c>
    </row>
    <row r="167" spans="1:15" x14ac:dyDescent="0.2">
      <c r="A167" s="308" t="str">
        <f t="shared" si="2"/>
        <v xml:space="preserve">Production de produits chimiques organiques en vrac par craquage, reformage, oxydation partielle ou totale, ou par d’autres procédés similaires, avec une capacité de production supérieure à 100 tonnes par jour </v>
      </c>
      <c r="B167" s="308">
        <v>23</v>
      </c>
      <c r="C167" s="308">
        <f t="shared" si="5"/>
        <v>44</v>
      </c>
      <c r="D167" s="308">
        <f t="shared" si="4"/>
        <v>44.1</v>
      </c>
      <c r="E167" s="383" t="str">
        <f t="shared" si="1"/>
        <v>23.44,1</v>
      </c>
      <c r="F167" s="308" t="str">
        <f>Translations!$B$746</f>
        <v>Styrène</v>
      </c>
      <c r="G167" s="308" t="str">
        <f>Translations!$B$591</f>
        <v>tonnes</v>
      </c>
      <c r="H167" s="308" t="b">
        <v>1</v>
      </c>
      <c r="I167" s="308" t="b">
        <v>0</v>
      </c>
      <c r="J167" s="308" t="b">
        <v>1</v>
      </c>
      <c r="K167" s="308" t="str">
        <f>""</f>
        <v/>
      </c>
      <c r="L167" s="308"/>
      <c r="O167" s="308" t="str">
        <f>Translations!$B$646</f>
        <v xml:space="preserve">Production de produits chimiques organiques en vrac par craquage, reformage, oxydation partielle ou totale, ou par d’autres procédés similaires, avec une capacité de production supérieure à 100 tonnes par jour </v>
      </c>
    </row>
    <row r="168" spans="1:15" x14ac:dyDescent="0.2">
      <c r="A168" s="308" t="str">
        <f t="shared" si="2"/>
        <v xml:space="preserve">Production de produits chimiques organiques en vrac par craquage, reformage, oxydation partielle ou totale, ou par d’autres procédés similaires, avec une capacité de production supérieure à 100 tonnes par jour </v>
      </c>
      <c r="B168" s="308">
        <v>23</v>
      </c>
      <c r="C168" s="308">
        <f t="shared" si="5"/>
        <v>45</v>
      </c>
      <c r="D168" s="308">
        <f t="shared" si="4"/>
        <v>45.1</v>
      </c>
      <c r="E168" s="383" t="str">
        <f t="shared" si="1"/>
        <v>23.45,1</v>
      </c>
      <c r="F168" s="308" t="str">
        <f>Translations!$B$747</f>
        <v>Phénol/acétone</v>
      </c>
      <c r="G168" s="308" t="str">
        <f>Translations!$B$591</f>
        <v>tonnes</v>
      </c>
      <c r="H168" s="308" t="b">
        <v>1</v>
      </c>
      <c r="I168" s="308" t="b">
        <v>0</v>
      </c>
      <c r="J168" s="308" t="b">
        <v>0</v>
      </c>
      <c r="K168" s="308" t="str">
        <f>""</f>
        <v/>
      </c>
      <c r="L168" s="308"/>
      <c r="O168" s="308" t="str">
        <f>Translations!$B$646</f>
        <v xml:space="preserve">Production de produits chimiques organiques en vrac par craquage, reformage, oxydation partielle ou totale, ou par d’autres procédés similaires, avec une capacité de production supérieure à 100 tonnes par jour </v>
      </c>
    </row>
    <row r="169" spans="1:15" x14ac:dyDescent="0.2">
      <c r="A169" s="308" t="str">
        <f t="shared" si="2"/>
        <v xml:space="preserve">Production de produits chimiques organiques en vrac par craquage, reformage, oxydation partielle ou totale, ou par d’autres procédés similaires, avec une capacité de production supérieure à 100 tonnes par jour </v>
      </c>
      <c r="B169" s="308">
        <v>23</v>
      </c>
      <c r="C169" s="308">
        <f t="shared" si="5"/>
        <v>46</v>
      </c>
      <c r="D169" s="308">
        <f t="shared" si="4"/>
        <v>46.1</v>
      </c>
      <c r="E169" s="383" t="str">
        <f t="shared" si="1"/>
        <v>23.46,1</v>
      </c>
      <c r="F169" s="308" t="str">
        <f>Translations!$B$748</f>
        <v>Oxyde d'éthylène/éthylène glycols</v>
      </c>
      <c r="G169" s="308" t="str">
        <f>Translations!$B$591</f>
        <v>tonnes</v>
      </c>
      <c r="H169" s="308" t="b">
        <v>1</v>
      </c>
      <c r="I169" s="308" t="b">
        <v>0</v>
      </c>
      <c r="J169" s="308" t="b">
        <v>1</v>
      </c>
      <c r="K169" s="308" t="str">
        <f>Translations!$B$749</f>
        <v>Veuillez utiliser le module applicable à l'oxyde d'éthylène/éthylène glycols de la feuille «SpecialBM» pour calculer les niveaux d'activité historiques.</v>
      </c>
      <c r="L169" s="308" t="s">
        <v>93</v>
      </c>
      <c r="O169" s="308" t="str">
        <f>Translations!$B$646</f>
        <v xml:space="preserve">Production de produits chimiques organiques en vrac par craquage, reformage, oxydation partielle ou totale, ou par d’autres procédés similaires, avec une capacité de production supérieure à 100 tonnes par jour </v>
      </c>
    </row>
    <row r="170" spans="1:15" x14ac:dyDescent="0.2">
      <c r="A170" s="308" t="str">
        <f t="shared" si="2"/>
        <v xml:space="preserve">Production de produits chimiques organiques en vrac par craquage, reformage, oxydation partielle ou totale, ou par d’autres procédés similaires, avec une capacité de production supérieure à 100 tonnes par jour </v>
      </c>
      <c r="B170" s="308">
        <v>23</v>
      </c>
      <c r="C170" s="308">
        <f t="shared" si="5"/>
        <v>47</v>
      </c>
      <c r="D170" s="308">
        <f t="shared" si="4"/>
        <v>47.1</v>
      </c>
      <c r="E170" s="383" t="str">
        <f t="shared" si="1"/>
        <v>23.47,1</v>
      </c>
      <c r="F170" s="308" t="str">
        <f>Translations!$B$750</f>
        <v>Chlorure de vinyle monomère</v>
      </c>
      <c r="G170" s="308" t="str">
        <f>Translations!$B$591</f>
        <v>tonnes</v>
      </c>
      <c r="H170" s="308" t="b">
        <v>1</v>
      </c>
      <c r="I170" s="308" t="b">
        <v>0</v>
      </c>
      <c r="J170" s="308" t="b">
        <v>0</v>
      </c>
      <c r="K170" s="308" t="str">
        <f>Translations!$B$751</f>
        <v>Veuillez utiliser le module applicable au VCM de la feuille «SpecialBM» pour calculer l'allocation provisoire.</v>
      </c>
      <c r="L170" s="308" t="s">
        <v>96</v>
      </c>
      <c r="O170" s="308" t="str">
        <f>Translations!$B$646</f>
        <v xml:space="preserve">Production de produits chimiques organiques en vrac par craquage, reformage, oxydation partielle ou totale, ou par d’autres procédés similaires, avec une capacité de production supérieure à 100 tonnes par jour </v>
      </c>
    </row>
    <row r="171" spans="1:15" x14ac:dyDescent="0.2">
      <c r="A171" s="308" t="str">
        <f t="shared" si="2"/>
        <v xml:space="preserve">Production de produits chimiques organiques en vrac par craquage, reformage, oxydation partielle ou totale, ou par d’autres procédés similaires, avec une capacité de production supérieure à 100 tonnes par jour </v>
      </c>
      <c r="B171" s="308">
        <v>23</v>
      </c>
      <c r="C171" s="308">
        <f t="shared" si="5"/>
        <v>48</v>
      </c>
      <c r="D171" s="308">
        <f t="shared" si="4"/>
        <v>48.1</v>
      </c>
      <c r="E171" s="383" t="str">
        <f t="shared" si="1"/>
        <v>23.48,1</v>
      </c>
      <c r="F171" s="308" t="str">
        <f>Translations!$B$752</f>
        <v>S-PVC (PVC obtenu par polymérisation en suspension)</v>
      </c>
      <c r="G171" s="308" t="str">
        <f>Translations!$B$591</f>
        <v>tonnes</v>
      </c>
      <c r="H171" s="308" t="b">
        <v>1</v>
      </c>
      <c r="I171" s="308" t="b">
        <v>0</v>
      </c>
      <c r="J171" s="308" t="b">
        <v>0</v>
      </c>
      <c r="K171" s="308" t="str">
        <f>""</f>
        <v/>
      </c>
      <c r="L171" s="308"/>
      <c r="O171" s="308" t="str">
        <f>Translations!$B$646</f>
        <v xml:space="preserve">Production de produits chimiques organiques en vrac par craquage, reformage, oxydation partielle ou totale, ou par d’autres procédés similaires, avec une capacité de production supérieure à 100 tonnes par jour </v>
      </c>
    </row>
    <row r="172" spans="1:15" x14ac:dyDescent="0.2">
      <c r="A172" s="308" t="str">
        <f t="shared" si="2"/>
        <v xml:space="preserve">Production de produits chimiques organiques en vrac par craquage, reformage, oxydation partielle ou totale, ou par d’autres procédés similaires, avec une capacité de production supérieure à 100 tonnes par jour </v>
      </c>
      <c r="B172" s="308">
        <v>23</v>
      </c>
      <c r="C172" s="308">
        <f t="shared" si="5"/>
        <v>49</v>
      </c>
      <c r="D172" s="308">
        <f t="shared" si="4"/>
        <v>49.1</v>
      </c>
      <c r="E172" s="383" t="str">
        <f t="shared" si="1"/>
        <v>23.49,1</v>
      </c>
      <c r="F172" s="308" t="str">
        <f>Translations!$B$753</f>
        <v>E-PVC (PVC obtenu par polymérisation en émulsion)</v>
      </c>
      <c r="G172" s="308" t="str">
        <f>Translations!$B$591</f>
        <v>tonnes</v>
      </c>
      <c r="H172" s="308" t="b">
        <v>1</v>
      </c>
      <c r="I172" s="308" t="b">
        <v>0</v>
      </c>
      <c r="J172" s="308" t="b">
        <v>0</v>
      </c>
      <c r="K172" s="308" t="str">
        <f>""</f>
        <v/>
      </c>
      <c r="L172" s="308"/>
      <c r="O172" s="308" t="str">
        <f>Translations!$B$646</f>
        <v xml:space="preserve">Production de produits chimiques organiques en vrac par craquage, reformage, oxydation partielle ou totale, ou par d’autres procédés similaires, avec une capacité de production supérieure à 100 tonnes par jour </v>
      </c>
    </row>
    <row r="173" spans="1:15" x14ac:dyDescent="0.2">
      <c r="A173" s="308" t="str">
        <f t="shared" si="2"/>
        <v>Production d’hydrogène (H2) et de gaz de synthèse, avec une capacité de production supérieure à 5 tonnes par jour</v>
      </c>
      <c r="B173" s="308">
        <v>24</v>
      </c>
      <c r="C173" s="308">
        <f t="shared" si="5"/>
        <v>50</v>
      </c>
      <c r="D173" s="308">
        <f t="shared" si="4"/>
        <v>50.2</v>
      </c>
      <c r="E173" s="383" t="str">
        <f t="shared" si="1"/>
        <v>24.50,2</v>
      </c>
      <c r="F173" s="308" t="str">
        <f>Translations!$B$429</f>
        <v>Hydrogène</v>
      </c>
      <c r="G173" s="308" t="str">
        <f>Translations!$B$591</f>
        <v>tonnes</v>
      </c>
      <c r="H173" s="308" t="b">
        <v>1</v>
      </c>
      <c r="I173" s="308" t="b">
        <v>1</v>
      </c>
      <c r="J173" s="308" t="b">
        <v>1</v>
      </c>
      <c r="K173" s="308" t="str">
        <f>Translations!$B$754</f>
        <v>Veuillez utiliser le module applicable à l'hydrogène de la feuille «SpecialBM» pour calculer les niveaux d'activité historiques.</v>
      </c>
      <c r="L173" s="308" t="s">
        <v>102</v>
      </c>
      <c r="O173" s="308" t="str">
        <f>Translations!$B$852</f>
        <v>Production d’hydrogène (H2) et de gaz de synthèse, avec une capacité de production supérieure à 5 tonnes par jour</v>
      </c>
    </row>
    <row r="174" spans="1:15" x14ac:dyDescent="0.2">
      <c r="A174" s="308" t="str">
        <f t="shared" si="2"/>
        <v>Production d’hydrogène (H2) et de gaz de synthèse, avec une capacité de production supérieure à 5 tonnes par jour</v>
      </c>
      <c r="B174" s="308">
        <v>24</v>
      </c>
      <c r="C174" s="308">
        <f t="shared" si="5"/>
        <v>51</v>
      </c>
      <c r="D174" s="308">
        <f t="shared" si="4"/>
        <v>51.1</v>
      </c>
      <c r="E174" s="383" t="str">
        <f t="shared" si="1"/>
        <v>24.51,1</v>
      </c>
      <c r="F174" s="308" t="str">
        <f>Translations!$B$430</f>
        <v>Gaz de synthèse</v>
      </c>
      <c r="G174" s="308" t="str">
        <f>Translations!$B$591</f>
        <v>tonnes</v>
      </c>
      <c r="H174" s="308" t="b">
        <v>1</v>
      </c>
      <c r="I174" s="308" t="b">
        <v>0</v>
      </c>
      <c r="J174" s="308" t="b">
        <v>1</v>
      </c>
      <c r="K174" s="308" t="str">
        <f>Translations!$B$755</f>
        <v>Veuillez utiliser le module applicable aux gaz de synthèse de la feuille «SpecialBM» pour calculer les niveaux d'activité historiques.</v>
      </c>
      <c r="L174" s="308" t="s">
        <v>105</v>
      </c>
      <c r="O174" s="308" t="str">
        <f>Translations!$B$852</f>
        <v>Production d’hydrogène (H2) et de gaz de synthèse, avec une capacité de production supérieure à 5 tonnes par jour</v>
      </c>
    </row>
    <row r="175" spans="1:15" x14ac:dyDescent="0.2">
      <c r="A175" s="308" t="str">
        <f t="shared" si="2"/>
        <v xml:space="preserve">Production de soude (Na2CO3) et de bicarbonate de sodium (NaHCO3) </v>
      </c>
      <c r="B175" s="308">
        <v>25</v>
      </c>
      <c r="C175" s="308">
        <f t="shared" si="5"/>
        <v>52</v>
      </c>
      <c r="D175" s="308">
        <f t="shared" si="4"/>
        <v>52.1</v>
      </c>
      <c r="E175" s="383" t="str">
        <f t="shared" si="1"/>
        <v>25.52,1</v>
      </c>
      <c r="F175" s="308" t="str">
        <f>Translations!$B$756</f>
        <v>Carbonate de soude</v>
      </c>
      <c r="G175" s="308" t="str">
        <f>Translations!$B$591</f>
        <v>tonnes</v>
      </c>
      <c r="H175" s="308" t="b">
        <v>1</v>
      </c>
      <c r="I175" s="308" t="b">
        <v>0</v>
      </c>
      <c r="J175" s="308" t="b">
        <v>0</v>
      </c>
      <c r="K175" s="308" t="str">
        <f>""</f>
        <v/>
      </c>
      <c r="L175" s="308"/>
      <c r="O175" s="308" t="str">
        <f>Translations!$B$648</f>
        <v xml:space="preserve">Production de soude (Na2CO3) et de bicarbonate de sodium (NaHCO3) </v>
      </c>
    </row>
    <row r="177" spans="1:11" s="11" customFormat="1" x14ac:dyDescent="0.2">
      <c r="A177" s="11" t="s">
        <v>252</v>
      </c>
    </row>
    <row r="178" spans="1:11" x14ac:dyDescent="0.2">
      <c r="A178" s="178"/>
      <c r="B178" s="178"/>
      <c r="C178" s="539" t="s">
        <v>1897</v>
      </c>
      <c r="D178" s="308" t="s">
        <v>5</v>
      </c>
      <c r="E178" s="276" t="s">
        <v>6</v>
      </c>
      <c r="F178" s="276" t="s">
        <v>253</v>
      </c>
      <c r="G178" s="276" t="s">
        <v>8</v>
      </c>
      <c r="H178" s="276" t="s">
        <v>9</v>
      </c>
      <c r="I178" s="276" t="s">
        <v>1881</v>
      </c>
      <c r="J178" s="276" t="s">
        <v>10</v>
      </c>
      <c r="K178" s="276" t="s">
        <v>11</v>
      </c>
    </row>
    <row r="179" spans="1:11" x14ac:dyDescent="0.2">
      <c r="A179" s="379"/>
      <c r="B179" s="379">
        <v>90</v>
      </c>
      <c r="C179" s="540">
        <v>91</v>
      </c>
      <c r="D179" s="541">
        <v>91.1</v>
      </c>
      <c r="E179" s="542" t="str">
        <f t="shared" ref="E179:E188" si="6">CONCATENATE(TEXT(B179,"00"),".",TEXT(D179,"00,0"))</f>
        <v>90.91,1</v>
      </c>
      <c r="F179" s="543" t="str">
        <f>Translations!$B$853</f>
        <v>Sous-installation avec référentiel de chaleur, (CL | hors MACF)</v>
      </c>
      <c r="G179" s="544" t="s">
        <v>233</v>
      </c>
      <c r="H179" s="31" t="b">
        <v>1</v>
      </c>
      <c r="I179" s="276" t="b">
        <v>0</v>
      </c>
      <c r="J179" s="276"/>
      <c r="K179" s="276"/>
    </row>
    <row r="180" spans="1:11" x14ac:dyDescent="0.2">
      <c r="A180" s="379"/>
      <c r="B180" s="379">
        <v>90</v>
      </c>
      <c r="C180" s="540">
        <v>92</v>
      </c>
      <c r="D180" s="541">
        <v>92.1</v>
      </c>
      <c r="E180" s="542" t="str">
        <f t="shared" si="6"/>
        <v>90.92,1</v>
      </c>
      <c r="F180" s="543" t="str">
        <f>Translations!$B$854</f>
        <v>Sous-installation avec référentiel de chaleur, non-CL | non-MACF)</v>
      </c>
      <c r="G180" s="544" t="s">
        <v>233</v>
      </c>
      <c r="H180" s="31" t="b">
        <v>0</v>
      </c>
      <c r="I180" s="276" t="b">
        <v>0</v>
      </c>
      <c r="J180" s="276"/>
      <c r="K180" s="276"/>
    </row>
    <row r="181" spans="1:11" x14ac:dyDescent="0.2">
      <c r="A181" s="379"/>
      <c r="B181" s="379">
        <v>90</v>
      </c>
      <c r="C181" s="540"/>
      <c r="D181" s="541">
        <v>91.2</v>
      </c>
      <c r="E181" s="542" t="str">
        <f t="shared" si="6"/>
        <v>90.91,2</v>
      </c>
      <c r="F181" s="543" t="str">
        <f>Translations!$B$855</f>
        <v>Sous-installation avec référentiel de chaleur, (CL | MACF)</v>
      </c>
      <c r="G181" s="544" t="s">
        <v>233</v>
      </c>
      <c r="H181" s="31" t="b">
        <v>1</v>
      </c>
      <c r="I181" s="276" t="b">
        <v>1</v>
      </c>
      <c r="J181" s="276"/>
      <c r="K181" s="276"/>
    </row>
    <row r="182" spans="1:11" x14ac:dyDescent="0.2">
      <c r="A182" s="379"/>
      <c r="B182" s="379">
        <v>90</v>
      </c>
      <c r="C182" s="540">
        <v>93.1</v>
      </c>
      <c r="D182" s="541">
        <v>93.1</v>
      </c>
      <c r="E182" s="542" t="str">
        <f t="shared" si="6"/>
        <v>90.93,1</v>
      </c>
      <c r="F182" s="543" t="str">
        <f>Translations!$B$856</f>
        <v>Sous-installation de chauffage urbain</v>
      </c>
      <c r="G182" s="544" t="s">
        <v>233</v>
      </c>
      <c r="H182" s="31" t="b">
        <v>0</v>
      </c>
      <c r="I182" s="276" t="b">
        <v>0</v>
      </c>
      <c r="J182" s="276"/>
      <c r="K182" s="276"/>
    </row>
    <row r="183" spans="1:11" x14ac:dyDescent="0.2">
      <c r="A183" s="379"/>
      <c r="B183" s="379">
        <v>90</v>
      </c>
      <c r="C183" s="540">
        <v>94.1</v>
      </c>
      <c r="D183" s="541">
        <v>94.1</v>
      </c>
      <c r="E183" s="542" t="str">
        <f t="shared" si="6"/>
        <v>90.94,1</v>
      </c>
      <c r="F183" s="543" t="str">
        <f>Translations!$B$857</f>
        <v>Sous-installation avec référentiel de combustible, (CL | non-MACF)</v>
      </c>
      <c r="G183" s="544" t="s">
        <v>233</v>
      </c>
      <c r="H183" s="31" t="b">
        <v>1</v>
      </c>
      <c r="I183" s="276" t="b">
        <v>0</v>
      </c>
      <c r="J183" s="276"/>
      <c r="K183" s="276"/>
    </row>
    <row r="184" spans="1:11" x14ac:dyDescent="0.2">
      <c r="A184" s="379"/>
      <c r="B184" s="379">
        <v>90</v>
      </c>
      <c r="C184" s="540">
        <v>95.1</v>
      </c>
      <c r="D184" s="541">
        <v>95.1</v>
      </c>
      <c r="E184" s="542" t="str">
        <f t="shared" si="6"/>
        <v>90.95,1</v>
      </c>
      <c r="F184" s="543" t="str">
        <f>Translations!$B$858</f>
        <v>Sous-installation avec référentiel de combustible, (non-CL | non-MACF)</v>
      </c>
      <c r="G184" s="544" t="s">
        <v>233</v>
      </c>
      <c r="H184" s="31" t="b">
        <v>0</v>
      </c>
      <c r="I184" s="276" t="b">
        <v>0</v>
      </c>
      <c r="J184" s="276"/>
      <c r="K184" s="276"/>
    </row>
    <row r="185" spans="1:11" x14ac:dyDescent="0.2">
      <c r="A185" s="379"/>
      <c r="B185" s="379">
        <v>90</v>
      </c>
      <c r="C185" s="540"/>
      <c r="D185" s="541">
        <v>94.2</v>
      </c>
      <c r="E185" s="542" t="str">
        <f t="shared" si="6"/>
        <v>90.94,2</v>
      </c>
      <c r="F185" s="543" t="str">
        <f>Translations!$B$859</f>
        <v>Sous-installation avec référentiel de combustible, (CL | MACF)</v>
      </c>
      <c r="G185" s="544" t="s">
        <v>233</v>
      </c>
      <c r="H185" s="31" t="b">
        <v>1</v>
      </c>
      <c r="I185" s="276" t="b">
        <v>1</v>
      </c>
      <c r="J185" s="276"/>
      <c r="K185" s="276"/>
    </row>
    <row r="186" spans="1:11" x14ac:dyDescent="0.2">
      <c r="A186" s="379"/>
      <c r="B186" s="379">
        <v>90</v>
      </c>
      <c r="C186" s="540">
        <v>96.1</v>
      </c>
      <c r="D186" s="541">
        <v>96.1</v>
      </c>
      <c r="E186" s="542" t="str">
        <f t="shared" si="6"/>
        <v>90.96,1</v>
      </c>
      <c r="F186" s="543" t="str">
        <f>Translations!$B$860</f>
        <v>Sous-installation avec émissions de procédé, (CL | non-MACF)</v>
      </c>
      <c r="G186" s="544" t="s">
        <v>237</v>
      </c>
      <c r="H186" s="31" t="b">
        <v>1</v>
      </c>
      <c r="I186" s="276" t="b">
        <v>0</v>
      </c>
      <c r="J186" s="276"/>
      <c r="K186" s="276"/>
    </row>
    <row r="187" spans="1:11" x14ac:dyDescent="0.2">
      <c r="A187" s="379"/>
      <c r="B187" s="379">
        <v>90</v>
      </c>
      <c r="C187" s="540">
        <v>97.1</v>
      </c>
      <c r="D187" s="541">
        <v>97.1</v>
      </c>
      <c r="E187" s="542" t="str">
        <f t="shared" si="6"/>
        <v>90.97,1</v>
      </c>
      <c r="F187" s="543" t="str">
        <f>Translations!$B$861</f>
        <v>Sous-installation avec émissions de procédé, (non-CL | non-MACF)</v>
      </c>
      <c r="G187" s="544" t="s">
        <v>237</v>
      </c>
      <c r="H187" s="31" t="b">
        <v>0</v>
      </c>
      <c r="I187" s="276" t="b">
        <v>0</v>
      </c>
      <c r="J187" s="276"/>
      <c r="K187" s="276"/>
    </row>
    <row r="188" spans="1:11" x14ac:dyDescent="0.2">
      <c r="A188" s="379"/>
      <c r="B188" s="379">
        <v>90</v>
      </c>
      <c r="C188" s="540"/>
      <c r="D188" s="541">
        <v>96.2</v>
      </c>
      <c r="E188" s="542" t="str">
        <f t="shared" si="6"/>
        <v>90.96,2</v>
      </c>
      <c r="F188" s="543" t="str">
        <f>Translations!$B$862</f>
        <v>Sous-installation avec émissions de procédé, (CL | MACF)</v>
      </c>
      <c r="G188" s="544" t="s">
        <v>237</v>
      </c>
      <c r="H188" s="31" t="b">
        <v>1</v>
      </c>
      <c r="I188" s="276" t="b">
        <v>1</v>
      </c>
      <c r="J188" s="276"/>
      <c r="K188" s="276"/>
    </row>
    <row r="190" spans="1:11" s="11" customFormat="1" x14ac:dyDescent="0.2">
      <c r="A190" s="11" t="s">
        <v>414</v>
      </c>
    </row>
    <row r="191" spans="1:11" x14ac:dyDescent="0.2">
      <c r="A191" s="380" t="s">
        <v>392</v>
      </c>
      <c r="B191" s="274" t="str">
        <f>Translations!$B$768</f>
        <v>10.1.5. a) Une quantité d'émissions imputée à la production du gaz résiduaire est attribuée à la sous-installation avec référentiel de produit où ce gaz résiduaire est produit</v>
      </c>
      <c r="C191" s="274" t="str">
        <f>Translations!$B$769</f>
        <v>10.1.5. b) Une quantité d'émissions imputée à la consommation du gaz résiduaire est attribuée à la sous-installation avec référentiel de produit, à la sous-installation avec référentiel de chaleur, à la sous-installation de chauffage urbain ou à la sous-installation avec référentiel de combustibles où elle est consommée</v>
      </c>
    </row>
    <row r="192" spans="1:11" x14ac:dyDescent="0.2">
      <c r="A192" s="380" t="s">
        <v>382</v>
      </c>
      <c r="B192" s="274" t="str">
        <f>Translations!$B$770</f>
        <v>3.1. Méthodes applicables</v>
      </c>
      <c r="C192" s="274" t="str">
        <f>Translations!$B$771</f>
        <v>3.2. Méthode d'attribution des données aux sous-installations</v>
      </c>
      <c r="D192" s="274" t="str">
        <f>Translations!$B$772</f>
        <v>3.3. Instruments de mesure ou procédures non placés sous le contrôle de l'exploitant</v>
      </c>
      <c r="E192" s="274" t="str">
        <f>Translations!$B$773</f>
        <v>3.4. Méthodes de détermination indirecte</v>
      </c>
    </row>
    <row r="193" spans="1:7" x14ac:dyDescent="0.2">
      <c r="A193" s="380" t="s">
        <v>383</v>
      </c>
      <c r="B193" s="274" t="str">
        <f>Translations!$B$774</f>
        <v>3.2. 1. a) Les produits de la même chaîne de production, les intrants, les extrants et les émissions s'y rapportant sont attribués de manière séquentielle, en fonction du temps d'utilisation annuel pour chaque sous-installation</v>
      </c>
      <c r="C193" s="274" t="str">
        <f>Translations!$B$775</f>
        <v>3.2. 1. b) Sur la base de la masse ou du volume de chaque produit fabriqué, sur la base d'estimations reposant sur le rapport des enthalpies libres de réaction des réactions chimiques concernées, ou sur la base d'une autre clé de répartition appropriée, corroborée par une méthode scientifique fiable.</v>
      </c>
      <c r="D193" s="274" t="str">
        <f>Translations!$B$776</f>
        <v>3.2. 2. a) Détermination de la répartition suivant une méthode de détermination telle que le comptage divisionnaire, l'estimation ou la corrélation, appliquée de la même manière pour chaque sous-installation - le «facteur de rapprochement»</v>
      </c>
      <c r="E193" s="274" t="str">
        <f>Translations!$B$777</f>
        <v xml:space="preserve">3.2. 2. b) Les données peuvent être soustraites du total des données de l’installation. </v>
      </c>
    </row>
    <row r="194" spans="1:7" x14ac:dyDescent="0.2">
      <c r="A194" s="380" t="s">
        <v>384</v>
      </c>
      <c r="B194" s="274" t="str">
        <f>Translations!$B$778</f>
        <v>3.3. a) Quantités figurant sur les factures émises par un partenaire commercial</v>
      </c>
      <c r="C194" s="274" t="str">
        <f>Translations!$B$779</f>
        <v xml:space="preserve">3.3. b) Valeurs directement fournies par les instruments de mesure </v>
      </c>
      <c r="D194" s="274" t="str">
        <f>Translations!$B$780</f>
        <v>3.3. c) Corrélations empiriques fournies par un organisme compétent et indépendant, tel qu'un fournisseur d'équipements, un prestataire d'ingénierie ou un laboratoire accrédité.</v>
      </c>
    </row>
    <row r="195" spans="1:7" x14ac:dyDescent="0.2">
      <c r="A195" s="380" t="s">
        <v>359</v>
      </c>
      <c r="B195" s="274" t="str">
        <f>Translations!$B$781</f>
        <v>3.4. - Calcul effectué sur la base d’un procédé chimique ou physique connu à partir de valeurs de la littérature</v>
      </c>
      <c r="C195" s="274" t="str">
        <f>Translations!$B$782</f>
        <v xml:space="preserve">3.4. - Calcul effectué sur la base des données de conception de l’installation </v>
      </c>
      <c r="D195" s="274" t="str">
        <f>Translations!$B$783</f>
        <v>3.4. - Corrélation fondée sur des essais empiriques visant à déterminer des valeurs d'estimation</v>
      </c>
    </row>
    <row r="196" spans="1:7" x14ac:dyDescent="0.2">
      <c r="A196" s="380" t="s">
        <v>355</v>
      </c>
      <c r="B196" s="274" t="str">
        <f>Translations!$B$863</f>
        <v>4.4. a) Méthodes prévues dans le plan de surveillance approuvé en vertu du règlement (UE) 2018/2066</v>
      </c>
      <c r="C196" s="274" t="str">
        <f>Translations!$B$785</f>
        <v>4.4. b) pour la détermination directe d'un ensemble de données, les valeurs données par des instruments de mesure soumis à un contrôle métrologique légal national ou par des instruments de mesure conformes aux exigences de la directive nº 2014/31/UE ou de la directive nº 2014/32/UE;</v>
      </c>
      <c r="D196" s="274" t="str">
        <f>Translations!$B$786</f>
        <v>4.4. c) pour la détermination directe d'un ensemble de données ne relevant pas du point b), les valeurs données par des instruments de mesure placés sous le contrôle de l'exploitant;</v>
      </c>
      <c r="E196" s="274" t="str">
        <f>Translations!$B$787</f>
        <v>4.4. d) pour la détermination directe d'un ensemble de données ne relevant pas du point b), les valeurs données par des instruments de mesure non placés sous le contrôle de l'exploitant;</v>
      </c>
      <c r="F196" s="274" t="str">
        <f>Translations!$B$788</f>
        <v>4.4. e) pour la détermination indirecte d'un ensemble de données, les valeurs données par des instruments de mesure, à condition qu'une corrélation appropriée entre la mesure effectuée et l'ensemble de données en question soit établie conformément à la section 3.4 de l’annexe VII.</v>
      </c>
      <c r="G196" s="274" t="str">
        <f>Translations!$B$789</f>
        <v>4.4. f) d'autres méthodes, en particulier pour les données historiques ou lorsque aucune autre source de données disponible ne peut être recensée par l'exploitant</v>
      </c>
    </row>
    <row r="197" spans="1:7" x14ac:dyDescent="0.2">
      <c r="A197" s="380" t="s">
        <v>357</v>
      </c>
      <c r="B197" s="274" t="str">
        <f>Translations!$B$790</f>
        <v>4.5. a)  pour la détermination directe d'un ensemble de données, les valeurs données par des instruments de mesure soumis à un contrôle métrologique légal national ou par des instruments de mesure conformes aux exigences de la directive nº 2014/31/UE ou de la directive nº 2014/32/UE;</v>
      </c>
      <c r="C197" s="274" t="str">
        <f>Translations!$B$791</f>
        <v>4.5. b)  pour la détermination directe d'un ensemble de données ne relevant pas du point a), les valeurs données par des instruments de mesure placés sous le contrôle de l'exploitant</v>
      </c>
      <c r="D197" s="274" t="str">
        <f>Translations!$B$792</f>
        <v>4.5. c)  pour la détermination directe d'un ensemble de données ne relevant pas du point a), les valeurs données par des instruments de mesure non placés sous le contrôle de l'exploitant</v>
      </c>
      <c r="E197" s="274" t="str">
        <f>Translations!$B$793</f>
        <v>4.5. d) pour la détermination indirecte d'un ensemble de données, les valeurs données par des instruments de mesure, à condition qu'une corrélation appropriée entre la mesure effectuée et l'ensemble de données en question soit établie conformément à la section 3.4 de l’annexe VII (RATG)</v>
      </c>
      <c r="F197" s="274" t="str">
        <f>Translations!$B$794</f>
        <v>4.5. e) calcul d'une variable représentative aux fins de la détermination des quantités nettes de chaleur mesurable conformément à la méthode 3 de la section 7.2 de l'annexe VII (RATG)</v>
      </c>
      <c r="G197" s="274" t="str">
        <f>Translations!$B$795</f>
        <v>4.5. f) d'autres méthodes, en particulier pour les données historiques ou lorsque aucune autre source de données disponible ne peut être recensée par l'exploitant</v>
      </c>
    </row>
    <row r="198" spans="1:7" x14ac:dyDescent="0.2">
      <c r="A198" s="380" t="s">
        <v>360</v>
      </c>
      <c r="B198" s="274" t="str">
        <f>Translations!$B$864</f>
        <v>4.6. a) Méthodes de détermination des facteurs de calcul prévues dans le plan de surveillance approuvé en vertu du règlement (UE) 2018/2066</v>
      </c>
      <c r="C198" s="274" t="str">
        <f>Translations!$B$797</f>
        <v>4.6. b) les analyses de laboratoire réalisées conformément à la section 6.1 de l’annexe VII (RATG)</v>
      </c>
      <c r="D198" s="274" t="str">
        <f>Translations!$B$798</f>
        <v>4.6. c) les analyses de laboratoire simplifiées réalisées conformément à la section 6.2 de l’annexe VII (RATG)</v>
      </c>
      <c r="E198" s="274" t="str">
        <f>Translations!$B$799</f>
        <v>4.6. d) les valeurs constantes fondées sur l'une des sources de données suivantes: les facteurs standard, les valeurs de la littérature, les valeurs spécifiées et garanties par le fournisseur</v>
      </c>
      <c r="F198" s="274" t="str">
        <f>Translations!$B$800</f>
        <v>4.6. e) les valeurs constantes fondées sur l'une des sources de données suivantes: les facteurs standard et les facteurs stœchiométriques, les valeurs résultant d'analyses, d’autres valeurs fondées sur des preuves scientifiques</v>
      </c>
    </row>
    <row r="199" spans="1:7" x14ac:dyDescent="0.2">
      <c r="A199" s="380" t="s">
        <v>420</v>
      </c>
      <c r="B199" s="274" t="str">
        <f>Translations!$B$801</f>
        <v>5. a) par mesurage en continu au niveau du procédé qui consomme ou produit la matière</v>
      </c>
      <c r="C199" s="274" t="str">
        <f>Translations!$B$802</f>
        <v>5. b) par cumul des mesures des quantités livrées ou produites séparément, compte tenu des variations des stocks</v>
      </c>
    </row>
    <row r="200" spans="1:7" x14ac:dyDescent="0.2">
      <c r="A200" s="380" t="s">
        <v>356</v>
      </c>
      <c r="B200" s="293" t="str">
        <f>Translations!$B$803</f>
        <v>7.2. Méthode 1: Recours à des mesures</v>
      </c>
      <c r="C200" s="293" t="str">
        <f>Translations!$B$804</f>
        <v>7.2. Méthode 2: Recours à la documentation</v>
      </c>
      <c r="D200" s="293" t="str">
        <f>Translations!$B$805</f>
        <v>7.2. Méthode 3: Calcul d’une valeur représentative sur la base du rendement mesuré</v>
      </c>
      <c r="E200" s="293" t="str">
        <f>Translations!$B$806</f>
        <v>7.2. Méthode 4: Calcul d'une valeur représentative sur la base du rendement de référence</v>
      </c>
    </row>
  </sheetData>
  <sheetProtection algorithmName="SHA-512" hashValue="grumU+SHtZVRJhjK2VseqjOXETTSxuuOdPcP+hfMZjHuRUvi4S+uk2cnAOC5ZG3VTh3iKNBb1ilz5bw2NyKrQg==" saltValue="bKFKkeFgTRS0bP/a4BPTug==" spinCount="100000" sheet="1" objects="1" scenarios="1" formatCells="0" formatColumns="0" formatRows="0"/>
  <pageMargins left="0.7" right="0.7" top="0.78740157499999996" bottom="0.78740157499999996" header="0.3" footer="0.3"/>
  <pageSetup paperSize="9" orientation="portrait"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4">
    <tabColor rgb="FF0000FF"/>
  </sheetPr>
  <dimension ref="A1"/>
  <sheetViews>
    <sheetView workbookViewId="0"/>
  </sheetViews>
  <sheetFormatPr baseColWidth="10" defaultRowHeight="15" x14ac:dyDescent="0.25"/>
  <cols>
    <col min="1" max="16384" width="11.42578125" style="306"/>
  </cols>
  <sheetData/>
  <sheetProtection algorithmName="SHA-512" hashValue="42vSIgN25B0cj9L8i0oAZOP6+Reiuj2FZBFf03W5P4xjgzbZ95yrfTLwgbGbUu05DIdXCJRkGYOfkPMl39/poQ==" saltValue="jMp3W55E+uCDo+GzM2oykw==" spinCount="100000" sheet="1" objects="1" scenarios="1" formatCells="0" formatColumns="0" formatRows="0"/>
  <pageMargins left="0.7" right="0.7" top="0.78740157499999996" bottom="0.78740157499999996"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5">
    <tabColor theme="6" tint="-0.499984740745262"/>
  </sheetPr>
  <dimension ref="A1:F864"/>
  <sheetViews>
    <sheetView workbookViewId="0">
      <pane xSplit="1" ySplit="1" topLeftCell="B776" activePane="bottomRight" state="frozen"/>
      <selection pane="topRight" activeCell="B1" sqref="B1"/>
      <selection pane="bottomLeft" activeCell="A2" sqref="A2"/>
      <selection pane="bottomRight" activeCell="B788" sqref="B788"/>
    </sheetView>
  </sheetViews>
  <sheetFormatPr baseColWidth="10" defaultRowHeight="15" x14ac:dyDescent="0.25"/>
  <cols>
    <col min="1" max="1" width="9.42578125" style="564" customWidth="1"/>
    <col min="2" max="2" width="60.7109375" style="783" customWidth="1"/>
    <col min="3" max="3" width="60.7109375" style="607" customWidth="1"/>
    <col min="4" max="4" width="11.42578125" style="453"/>
    <col min="5" max="6" width="11.42578125" style="564"/>
    <col min="7" max="7" width="98.5703125" style="564" customWidth="1"/>
    <col min="8" max="8" width="11.42578125" style="564" customWidth="1"/>
    <col min="9" max="16384" width="11.42578125" style="564"/>
  </cols>
  <sheetData>
    <row r="1" spans="1:6" ht="15.75" thickBot="1" x14ac:dyDescent="0.3">
      <c r="A1" s="454" t="s">
        <v>200</v>
      </c>
      <c r="B1" s="644" t="s">
        <v>1063</v>
      </c>
      <c r="C1" s="454" t="s">
        <v>1063</v>
      </c>
    </row>
    <row r="2" spans="1:6" ht="15.75" thickBot="1" x14ac:dyDescent="0.25">
      <c r="A2" s="526">
        <v>1</v>
      </c>
      <c r="B2" s="645" t="s">
        <v>2006</v>
      </c>
      <c r="C2" s="455" t="s">
        <v>408</v>
      </c>
      <c r="D2" s="456" t="s">
        <v>1583</v>
      </c>
      <c r="F2" s="564" t="b">
        <f>G2=B2</f>
        <v>0</v>
      </c>
    </row>
    <row r="3" spans="1:6" x14ac:dyDescent="0.25">
      <c r="A3" s="526">
        <v>2</v>
      </c>
      <c r="B3" t="s">
        <v>2007</v>
      </c>
      <c r="C3" s="306" t="s">
        <v>411</v>
      </c>
      <c r="D3" s="456" t="s">
        <v>1453</v>
      </c>
      <c r="F3" s="607" t="b">
        <f t="shared" ref="F3:F66" si="0">G3=B3</f>
        <v>0</v>
      </c>
    </row>
    <row r="4" spans="1:6" x14ac:dyDescent="0.25">
      <c r="A4" s="526">
        <v>3</v>
      </c>
      <c r="B4" t="s">
        <v>2008</v>
      </c>
      <c r="C4" s="306" t="s">
        <v>412</v>
      </c>
      <c r="D4" s="456" t="s">
        <v>1585</v>
      </c>
      <c r="F4" s="607" t="b">
        <f t="shared" si="0"/>
        <v>0</v>
      </c>
    </row>
    <row r="5" spans="1:6" x14ac:dyDescent="0.25">
      <c r="A5" s="526">
        <v>4</v>
      </c>
      <c r="B5" t="s">
        <v>2009</v>
      </c>
      <c r="C5" s="306" t="s">
        <v>413</v>
      </c>
      <c r="D5" s="456" t="s">
        <v>1454</v>
      </c>
      <c r="F5" s="607" t="b">
        <f t="shared" si="0"/>
        <v>0</v>
      </c>
    </row>
    <row r="6" spans="1:6" ht="26.25" x14ac:dyDescent="0.4">
      <c r="A6" s="526">
        <v>5</v>
      </c>
      <c r="B6" s="646" t="s">
        <v>2010</v>
      </c>
      <c r="C6" s="457" t="s">
        <v>521</v>
      </c>
      <c r="D6" s="456" t="s">
        <v>1064</v>
      </c>
      <c r="F6" s="607" t="b">
        <f t="shared" si="0"/>
        <v>0</v>
      </c>
    </row>
    <row r="7" spans="1:6" ht="18" x14ac:dyDescent="0.25">
      <c r="A7" s="526">
        <v>6</v>
      </c>
      <c r="B7" s="647" t="s">
        <v>2011</v>
      </c>
      <c r="C7" s="458" t="s">
        <v>522</v>
      </c>
      <c r="D7" s="456" t="s">
        <v>1065</v>
      </c>
      <c r="F7" s="607" t="b">
        <f t="shared" si="0"/>
        <v>0</v>
      </c>
    </row>
    <row r="8" spans="1:6" ht="15.75" thickBot="1" x14ac:dyDescent="0.3">
      <c r="A8" s="526">
        <v>7</v>
      </c>
      <c r="B8" t="s">
        <v>2012</v>
      </c>
      <c r="C8" s="306" t="s">
        <v>523</v>
      </c>
      <c r="D8" s="456" t="s">
        <v>1074</v>
      </c>
      <c r="F8" s="607" t="b">
        <f t="shared" si="0"/>
        <v>0</v>
      </c>
    </row>
    <row r="9" spans="1:6" x14ac:dyDescent="0.25">
      <c r="A9" s="526">
        <v>8</v>
      </c>
      <c r="B9" s="648" t="s">
        <v>2013</v>
      </c>
      <c r="C9" s="459" t="s">
        <v>659</v>
      </c>
      <c r="D9" s="456" t="s">
        <v>1066</v>
      </c>
      <c r="F9" s="607" t="b">
        <f t="shared" si="0"/>
        <v>0</v>
      </c>
    </row>
    <row r="10" spans="1:6" ht="15.75" thickBot="1" x14ac:dyDescent="0.3">
      <c r="A10" s="526">
        <v>9</v>
      </c>
      <c r="B10" s="649" t="s">
        <v>2014</v>
      </c>
      <c r="C10" s="460" t="s">
        <v>660</v>
      </c>
      <c r="D10" s="456" t="s">
        <v>1067</v>
      </c>
      <c r="F10" s="607" t="b">
        <f t="shared" si="0"/>
        <v>0</v>
      </c>
    </row>
    <row r="11" spans="1:6" ht="15.75" thickBot="1" x14ac:dyDescent="0.3">
      <c r="A11" s="526">
        <v>10</v>
      </c>
      <c r="B11" s="650" t="s">
        <v>2015</v>
      </c>
      <c r="C11" s="436" t="s">
        <v>661</v>
      </c>
      <c r="D11" s="456" t="s">
        <v>1068</v>
      </c>
      <c r="F11" s="607" t="b">
        <f t="shared" si="0"/>
        <v>0</v>
      </c>
    </row>
    <row r="12" spans="1:6" x14ac:dyDescent="0.25">
      <c r="A12" s="526">
        <v>11</v>
      </c>
      <c r="B12" s="648" t="s">
        <v>2016</v>
      </c>
      <c r="C12" s="459" t="s">
        <v>593</v>
      </c>
      <c r="D12" s="456" t="s">
        <v>1157</v>
      </c>
      <c r="F12" s="607" t="b">
        <f t="shared" si="0"/>
        <v>0</v>
      </c>
    </row>
    <row r="13" spans="1:6" x14ac:dyDescent="0.25">
      <c r="A13" s="526">
        <v>12</v>
      </c>
      <c r="B13" s="651" t="s">
        <v>2017</v>
      </c>
      <c r="C13" s="461" t="s">
        <v>662</v>
      </c>
      <c r="D13" s="456" t="s">
        <v>1069</v>
      </c>
      <c r="F13" s="607" t="b">
        <f t="shared" si="0"/>
        <v>0</v>
      </c>
    </row>
    <row r="14" spans="1:6" ht="15.75" thickBot="1" x14ac:dyDescent="0.25">
      <c r="A14" s="526">
        <v>13</v>
      </c>
      <c r="B14" s="652" t="s">
        <v>2018</v>
      </c>
      <c r="C14" s="462" t="s">
        <v>821</v>
      </c>
      <c r="D14" s="456" t="s">
        <v>1070</v>
      </c>
      <c r="F14" s="607" t="b">
        <f t="shared" si="0"/>
        <v>0</v>
      </c>
    </row>
    <row r="15" spans="1:6" ht="38.25" x14ac:dyDescent="0.25">
      <c r="A15" s="526">
        <v>14</v>
      </c>
      <c r="B15" s="653" t="s">
        <v>2019</v>
      </c>
      <c r="C15" s="463" t="s">
        <v>663</v>
      </c>
      <c r="D15" s="456" t="s">
        <v>1071</v>
      </c>
      <c r="F15" s="607" t="b">
        <f t="shared" si="0"/>
        <v>0</v>
      </c>
    </row>
    <row r="16" spans="1:6" x14ac:dyDescent="0.25">
      <c r="A16" s="526">
        <v>15</v>
      </c>
      <c r="B16" s="654" t="s">
        <v>524</v>
      </c>
      <c r="C16" s="464" t="s">
        <v>524</v>
      </c>
      <c r="D16" s="456" t="s">
        <v>1072</v>
      </c>
      <c r="F16" s="607" t="b">
        <f t="shared" si="0"/>
        <v>0</v>
      </c>
    </row>
    <row r="17" spans="1:6" ht="38.25" x14ac:dyDescent="0.25">
      <c r="A17" s="526">
        <v>16</v>
      </c>
      <c r="B17" s="654" t="s">
        <v>2020</v>
      </c>
      <c r="C17" s="464" t="s">
        <v>525</v>
      </c>
      <c r="D17" s="456" t="s">
        <v>1073</v>
      </c>
      <c r="F17" s="607" t="b">
        <f t="shared" si="0"/>
        <v>0</v>
      </c>
    </row>
    <row r="18" spans="1:6" x14ac:dyDescent="0.25">
      <c r="A18" s="526">
        <v>17</v>
      </c>
      <c r="B18" t="s">
        <v>2021</v>
      </c>
      <c r="C18" s="306" t="s">
        <v>409</v>
      </c>
      <c r="D18" s="456" t="s">
        <v>1584</v>
      </c>
      <c r="F18" s="607" t="b">
        <f t="shared" si="0"/>
        <v>0</v>
      </c>
    </row>
    <row r="19" spans="1:6" x14ac:dyDescent="0.25">
      <c r="A19" s="526">
        <v>18</v>
      </c>
      <c r="B19" t="s">
        <v>2022</v>
      </c>
      <c r="C19" s="306" t="s">
        <v>410</v>
      </c>
      <c r="D19" s="456" t="s">
        <v>1452</v>
      </c>
      <c r="F19" s="607" t="b">
        <f t="shared" si="0"/>
        <v>0</v>
      </c>
    </row>
    <row r="20" spans="1:6" ht="15.75" x14ac:dyDescent="0.25">
      <c r="A20" s="526">
        <v>19</v>
      </c>
      <c r="B20" s="655" t="s">
        <v>2023</v>
      </c>
      <c r="C20" s="465" t="s">
        <v>530</v>
      </c>
      <c r="D20" s="456" t="s">
        <v>1075</v>
      </c>
      <c r="F20" s="607" t="b">
        <f t="shared" si="0"/>
        <v>0</v>
      </c>
    </row>
    <row r="21" spans="1:6" ht="76.5" x14ac:dyDescent="0.25">
      <c r="A21" s="526">
        <v>20</v>
      </c>
      <c r="B21" s="656" t="s">
        <v>2024</v>
      </c>
      <c r="C21" s="590" t="s">
        <v>527</v>
      </c>
      <c r="D21" s="456" t="s">
        <v>1076</v>
      </c>
      <c r="F21" s="607" t="b">
        <f t="shared" si="0"/>
        <v>0</v>
      </c>
    </row>
    <row r="22" spans="1:6" x14ac:dyDescent="0.25">
      <c r="A22" s="526">
        <v>21</v>
      </c>
      <c r="B22" t="s">
        <v>528</v>
      </c>
      <c r="C22" s="306" t="s">
        <v>528</v>
      </c>
      <c r="D22" s="456" t="s">
        <v>1077</v>
      </c>
      <c r="F22" s="607" t="b">
        <f t="shared" si="0"/>
        <v>0</v>
      </c>
    </row>
    <row r="23" spans="1:6" ht="89.25" x14ac:dyDescent="0.25">
      <c r="A23" s="526">
        <v>22</v>
      </c>
      <c r="B23" s="657" t="s">
        <v>2025</v>
      </c>
      <c r="C23" s="528" t="s">
        <v>1878</v>
      </c>
      <c r="D23" s="456" t="s">
        <v>1078</v>
      </c>
      <c r="F23" s="607" t="b">
        <f t="shared" si="0"/>
        <v>0</v>
      </c>
    </row>
    <row r="24" spans="1:6" x14ac:dyDescent="0.25">
      <c r="A24" s="526">
        <v>23</v>
      </c>
      <c r="B24" s="658" t="s">
        <v>2026</v>
      </c>
      <c r="C24" s="529" t="s">
        <v>1879</v>
      </c>
      <c r="D24" s="456" t="s">
        <v>1079</v>
      </c>
      <c r="F24" s="607" t="b">
        <f t="shared" si="0"/>
        <v>0</v>
      </c>
    </row>
    <row r="25" spans="1:6" ht="51" x14ac:dyDescent="0.25">
      <c r="A25" s="526">
        <v>24</v>
      </c>
      <c r="B25" s="656" t="s">
        <v>2027</v>
      </c>
      <c r="C25" s="590" t="s">
        <v>836</v>
      </c>
      <c r="D25" s="456" t="s">
        <v>1080</v>
      </c>
      <c r="F25" s="607" t="b">
        <f t="shared" si="0"/>
        <v>0</v>
      </c>
    </row>
    <row r="26" spans="1:6" ht="89.25" x14ac:dyDescent="0.25">
      <c r="A26" s="526">
        <v>25</v>
      </c>
      <c r="B26" s="656" t="s">
        <v>2028</v>
      </c>
      <c r="C26" s="590" t="s">
        <v>835</v>
      </c>
      <c r="D26" s="456" t="s">
        <v>1081</v>
      </c>
      <c r="F26" s="607" t="b">
        <f t="shared" si="0"/>
        <v>0</v>
      </c>
    </row>
    <row r="27" spans="1:6" ht="36" x14ac:dyDescent="0.25">
      <c r="A27" s="526">
        <v>26</v>
      </c>
      <c r="B27" s="659" t="s">
        <v>2029</v>
      </c>
      <c r="C27" s="596" t="s">
        <v>1880</v>
      </c>
      <c r="D27" s="456" t="s">
        <v>1082</v>
      </c>
      <c r="F27" s="607" t="b">
        <f t="shared" si="0"/>
        <v>0</v>
      </c>
    </row>
    <row r="28" spans="1:6" ht="15.75" x14ac:dyDescent="0.25">
      <c r="A28" s="526">
        <v>27</v>
      </c>
      <c r="B28" s="655" t="s">
        <v>2030</v>
      </c>
      <c r="C28" s="465" t="s">
        <v>531</v>
      </c>
      <c r="D28" s="456" t="s">
        <v>1083</v>
      </c>
      <c r="F28" s="607" t="b">
        <f t="shared" si="0"/>
        <v>0</v>
      </c>
    </row>
    <row r="29" spans="1:6" ht="25.5" x14ac:dyDescent="0.25">
      <c r="A29" s="526">
        <v>28</v>
      </c>
      <c r="B29" s="656" t="s">
        <v>2031</v>
      </c>
      <c r="C29" s="590" t="s">
        <v>986</v>
      </c>
      <c r="D29" s="456" t="s">
        <v>1084</v>
      </c>
      <c r="F29" s="607" t="b">
        <f t="shared" si="0"/>
        <v>0</v>
      </c>
    </row>
    <row r="30" spans="1:6" ht="63.75" x14ac:dyDescent="0.25">
      <c r="A30" s="526">
        <v>29</v>
      </c>
      <c r="B30" s="656" t="s">
        <v>2032</v>
      </c>
      <c r="C30" s="590" t="s">
        <v>837</v>
      </c>
      <c r="D30" s="456" t="s">
        <v>1085</v>
      </c>
      <c r="F30" s="607" t="b">
        <f t="shared" si="0"/>
        <v>0</v>
      </c>
    </row>
    <row r="31" spans="1:6" ht="102" x14ac:dyDescent="0.25">
      <c r="A31" s="526">
        <v>30</v>
      </c>
      <c r="B31" s="656" t="s">
        <v>2033</v>
      </c>
      <c r="C31" s="590" t="s">
        <v>532</v>
      </c>
      <c r="D31" s="456" t="s">
        <v>1086</v>
      </c>
      <c r="F31" s="607" t="b">
        <f t="shared" si="0"/>
        <v>0</v>
      </c>
    </row>
    <row r="32" spans="1:6" ht="76.5" x14ac:dyDescent="0.25">
      <c r="A32" s="526">
        <v>31</v>
      </c>
      <c r="B32" s="656" t="s">
        <v>2034</v>
      </c>
      <c r="C32" s="590" t="s">
        <v>533</v>
      </c>
      <c r="D32" s="456" t="s">
        <v>1087</v>
      </c>
      <c r="F32" s="607" t="b">
        <f t="shared" si="0"/>
        <v>0</v>
      </c>
    </row>
    <row r="33" spans="1:6" ht="25.5" x14ac:dyDescent="0.25">
      <c r="A33" s="526">
        <v>32</v>
      </c>
      <c r="B33" s="656" t="s">
        <v>2035</v>
      </c>
      <c r="C33" s="590" t="s">
        <v>534</v>
      </c>
      <c r="D33" s="456" t="s">
        <v>1088</v>
      </c>
      <c r="F33" s="607" t="b">
        <f t="shared" si="0"/>
        <v>0</v>
      </c>
    </row>
    <row r="34" spans="1:6" x14ac:dyDescent="0.25">
      <c r="A34" s="526">
        <v>33</v>
      </c>
      <c r="B34" s="660" t="s">
        <v>2036</v>
      </c>
      <c r="C34" s="125" t="s">
        <v>535</v>
      </c>
      <c r="D34" s="456" t="s">
        <v>1089</v>
      </c>
      <c r="F34" s="607" t="b">
        <f t="shared" si="0"/>
        <v>0</v>
      </c>
    </row>
    <row r="35" spans="1:6" x14ac:dyDescent="0.25">
      <c r="A35" s="526">
        <v>34</v>
      </c>
      <c r="B35" s="661" t="s">
        <v>2037</v>
      </c>
      <c r="C35" s="126" t="s">
        <v>536</v>
      </c>
      <c r="D35" s="456" t="s">
        <v>1090</v>
      </c>
      <c r="F35" s="607" t="b">
        <f t="shared" si="0"/>
        <v>0</v>
      </c>
    </row>
    <row r="36" spans="1:6" ht="25.5" x14ac:dyDescent="0.25">
      <c r="A36" s="526">
        <v>35</v>
      </c>
      <c r="B36" s="662" t="s">
        <v>2038</v>
      </c>
      <c r="C36" s="593" t="s">
        <v>845</v>
      </c>
      <c r="D36" s="456" t="s">
        <v>1091</v>
      </c>
      <c r="F36" s="607" t="b">
        <f t="shared" si="0"/>
        <v>0</v>
      </c>
    </row>
    <row r="37" spans="1:6" x14ac:dyDescent="0.25">
      <c r="A37" s="526">
        <v>36</v>
      </c>
      <c r="B37" s="661" t="s">
        <v>2039</v>
      </c>
      <c r="C37" s="126" t="s">
        <v>537</v>
      </c>
      <c r="D37" s="456" t="s">
        <v>1092</v>
      </c>
      <c r="F37" s="607" t="b">
        <f t="shared" si="0"/>
        <v>0</v>
      </c>
    </row>
    <row r="38" spans="1:6" ht="25.5" x14ac:dyDescent="0.25">
      <c r="A38" s="526">
        <v>37</v>
      </c>
      <c r="B38" s="662" t="s">
        <v>2040</v>
      </c>
      <c r="C38" s="593" t="s">
        <v>538</v>
      </c>
      <c r="D38" s="456" t="s">
        <v>1093</v>
      </c>
      <c r="F38" s="607" t="b">
        <f t="shared" si="0"/>
        <v>0</v>
      </c>
    </row>
    <row r="39" spans="1:6" x14ac:dyDescent="0.25">
      <c r="A39" s="526">
        <v>38</v>
      </c>
      <c r="B39" s="661" t="s">
        <v>2041</v>
      </c>
      <c r="C39" s="126" t="s">
        <v>539</v>
      </c>
      <c r="D39" s="456" t="s">
        <v>1094</v>
      </c>
      <c r="F39" s="607" t="b">
        <f t="shared" si="0"/>
        <v>0</v>
      </c>
    </row>
    <row r="40" spans="1:6" x14ac:dyDescent="0.25">
      <c r="A40" s="526">
        <v>39</v>
      </c>
      <c r="B40" s="662" t="s">
        <v>2042</v>
      </c>
      <c r="C40" s="593" t="s">
        <v>540</v>
      </c>
      <c r="D40" s="456" t="s">
        <v>1095</v>
      </c>
      <c r="F40" s="607" t="b">
        <f t="shared" si="0"/>
        <v>0</v>
      </c>
    </row>
    <row r="41" spans="1:6" x14ac:dyDescent="0.25">
      <c r="A41" s="526">
        <v>40</v>
      </c>
      <c r="B41" s="661" t="s">
        <v>2043</v>
      </c>
      <c r="C41" s="126" t="s">
        <v>541</v>
      </c>
      <c r="D41" s="456" t="s">
        <v>1096</v>
      </c>
      <c r="F41" s="607" t="b">
        <f t="shared" si="0"/>
        <v>0</v>
      </c>
    </row>
    <row r="42" spans="1:6" ht="25.5" x14ac:dyDescent="0.25">
      <c r="A42" s="526">
        <v>41</v>
      </c>
      <c r="B42" s="662" t="s">
        <v>2044</v>
      </c>
      <c r="C42" s="593" t="s">
        <v>542</v>
      </c>
      <c r="D42" s="456" t="s">
        <v>1097</v>
      </c>
      <c r="F42" s="607" t="b">
        <f t="shared" si="0"/>
        <v>0</v>
      </c>
    </row>
    <row r="43" spans="1:6" x14ac:dyDescent="0.25">
      <c r="A43" s="526">
        <v>42</v>
      </c>
      <c r="B43" s="663" t="s">
        <v>2045</v>
      </c>
      <c r="C43" s="127" t="s">
        <v>543</v>
      </c>
      <c r="D43" s="456" t="s">
        <v>1098</v>
      </c>
      <c r="F43" s="607" t="b">
        <f t="shared" si="0"/>
        <v>0</v>
      </c>
    </row>
    <row r="44" spans="1:6" ht="25.5" x14ac:dyDescent="0.25">
      <c r="A44" s="526">
        <v>43</v>
      </c>
      <c r="B44" s="664" t="s">
        <v>2046</v>
      </c>
      <c r="C44" s="594" t="s">
        <v>544</v>
      </c>
      <c r="D44" s="456" t="s">
        <v>1099</v>
      </c>
      <c r="F44" s="607" t="b">
        <f t="shared" si="0"/>
        <v>0</v>
      </c>
    </row>
    <row r="45" spans="1:6" x14ac:dyDescent="0.25">
      <c r="A45" s="526">
        <v>44</v>
      </c>
      <c r="B45" s="665" t="s">
        <v>2047</v>
      </c>
      <c r="C45" s="466" t="s">
        <v>545</v>
      </c>
      <c r="D45" s="456" t="s">
        <v>1100</v>
      </c>
      <c r="F45" s="607" t="b">
        <f t="shared" si="0"/>
        <v>0</v>
      </c>
    </row>
    <row r="46" spans="1:6" x14ac:dyDescent="0.25">
      <c r="A46" s="526">
        <v>45</v>
      </c>
      <c r="B46" s="653" t="s">
        <v>2048</v>
      </c>
      <c r="C46" s="467" t="s">
        <v>546</v>
      </c>
      <c r="D46" s="456" t="s">
        <v>1101</v>
      </c>
      <c r="F46" s="607" t="b">
        <f t="shared" si="0"/>
        <v>0</v>
      </c>
    </row>
    <row r="47" spans="1:6" x14ac:dyDescent="0.25">
      <c r="A47" s="526">
        <v>46</v>
      </c>
      <c r="B47" s="666" t="s">
        <v>2049</v>
      </c>
      <c r="C47" s="468" t="s">
        <v>547</v>
      </c>
      <c r="D47" s="456" t="s">
        <v>1102</v>
      </c>
      <c r="F47" s="607" t="b">
        <f t="shared" si="0"/>
        <v>0</v>
      </c>
    </row>
    <row r="48" spans="1:6" x14ac:dyDescent="0.25">
      <c r="A48" s="526">
        <v>47</v>
      </c>
      <c r="B48" s="667" t="s">
        <v>2050</v>
      </c>
      <c r="C48" s="469" t="s">
        <v>548</v>
      </c>
      <c r="D48" s="456" t="s">
        <v>1103</v>
      </c>
      <c r="F48" s="607" t="b">
        <f t="shared" si="0"/>
        <v>0</v>
      </c>
    </row>
    <row r="49" spans="1:6" x14ac:dyDescent="0.25">
      <c r="A49" s="526">
        <v>48</v>
      </c>
      <c r="B49" s="666" t="s">
        <v>2051</v>
      </c>
      <c r="C49" s="468" t="s">
        <v>549</v>
      </c>
      <c r="D49" s="456" t="s">
        <v>1104</v>
      </c>
      <c r="F49" s="607" t="b">
        <f t="shared" si="0"/>
        <v>0</v>
      </c>
    </row>
    <row r="50" spans="1:6" ht="38.25" x14ac:dyDescent="0.25">
      <c r="A50" s="526">
        <v>49</v>
      </c>
      <c r="B50" s="666" t="s">
        <v>2052</v>
      </c>
      <c r="C50" s="468" t="s">
        <v>550</v>
      </c>
      <c r="D50" s="456" t="s">
        <v>1105</v>
      </c>
      <c r="F50" s="607" t="b">
        <f t="shared" si="0"/>
        <v>0</v>
      </c>
    </row>
    <row r="51" spans="1:6" x14ac:dyDescent="0.25">
      <c r="A51" s="526">
        <v>50</v>
      </c>
      <c r="B51" s="668" t="s">
        <v>2053</v>
      </c>
      <c r="C51" s="470" t="s">
        <v>551</v>
      </c>
      <c r="D51" s="456" t="s">
        <v>1106</v>
      </c>
      <c r="F51" s="607" t="b">
        <f t="shared" si="0"/>
        <v>0</v>
      </c>
    </row>
    <row r="52" spans="1:6" ht="38.25" x14ac:dyDescent="0.25">
      <c r="A52" s="526">
        <v>51</v>
      </c>
      <c r="B52" s="668" t="s">
        <v>2054</v>
      </c>
      <c r="C52" s="470" t="s">
        <v>552</v>
      </c>
      <c r="D52" s="456" t="s">
        <v>1107</v>
      </c>
      <c r="F52" s="607" t="b">
        <f t="shared" si="0"/>
        <v>0</v>
      </c>
    </row>
    <row r="53" spans="1:6" ht="25.5" x14ac:dyDescent="0.25">
      <c r="A53" s="526">
        <v>52</v>
      </c>
      <c r="B53" s="666" t="s">
        <v>2055</v>
      </c>
      <c r="C53" s="468" t="s">
        <v>553</v>
      </c>
      <c r="D53" s="456" t="s">
        <v>1108</v>
      </c>
      <c r="F53" s="607" t="b">
        <f t="shared" si="0"/>
        <v>0</v>
      </c>
    </row>
    <row r="54" spans="1:6" ht="25.5" x14ac:dyDescent="0.25">
      <c r="A54" s="526">
        <v>53</v>
      </c>
      <c r="B54" s="666" t="s">
        <v>2056</v>
      </c>
      <c r="C54" s="468" t="s">
        <v>554</v>
      </c>
      <c r="D54" s="456" t="s">
        <v>1109</v>
      </c>
      <c r="F54" s="607" t="b">
        <f t="shared" si="0"/>
        <v>0</v>
      </c>
    </row>
    <row r="55" spans="1:6" ht="25.5" x14ac:dyDescent="0.25">
      <c r="A55" s="526">
        <v>54</v>
      </c>
      <c r="B55" s="666" t="s">
        <v>2057</v>
      </c>
      <c r="C55" s="468" t="s">
        <v>555</v>
      </c>
      <c r="D55" s="456" t="s">
        <v>1110</v>
      </c>
      <c r="F55" s="607" t="b">
        <f t="shared" si="0"/>
        <v>0</v>
      </c>
    </row>
    <row r="56" spans="1:6" ht="114.75" x14ac:dyDescent="0.25">
      <c r="A56" s="526">
        <v>55</v>
      </c>
      <c r="B56" s="656" t="s">
        <v>2058</v>
      </c>
      <c r="C56" s="590" t="s">
        <v>556</v>
      </c>
      <c r="D56" s="456" t="s">
        <v>1111</v>
      </c>
      <c r="F56" s="607" t="b">
        <f t="shared" si="0"/>
        <v>0</v>
      </c>
    </row>
    <row r="57" spans="1:6" ht="102" x14ac:dyDescent="0.25">
      <c r="A57" s="526">
        <v>56</v>
      </c>
      <c r="B57" s="656" t="s">
        <v>2059</v>
      </c>
      <c r="C57" s="590" t="s">
        <v>557</v>
      </c>
      <c r="D57" s="456" t="s">
        <v>1112</v>
      </c>
      <c r="F57" s="607" t="b">
        <f t="shared" si="0"/>
        <v>0</v>
      </c>
    </row>
    <row r="58" spans="1:6" ht="114.75" x14ac:dyDescent="0.25">
      <c r="A58" s="526">
        <v>57</v>
      </c>
      <c r="B58" s="669" t="s">
        <v>2060</v>
      </c>
      <c r="C58" s="592" t="s">
        <v>558</v>
      </c>
      <c r="D58" s="456" t="s">
        <v>1113</v>
      </c>
      <c r="F58" s="607" t="b">
        <f t="shared" si="0"/>
        <v>0</v>
      </c>
    </row>
    <row r="59" spans="1:6" ht="102.75" thickBot="1" x14ac:dyDescent="0.3">
      <c r="A59" s="526">
        <v>58</v>
      </c>
      <c r="B59" s="656" t="s">
        <v>2061</v>
      </c>
      <c r="C59" s="590" t="s">
        <v>559</v>
      </c>
      <c r="D59" s="456" t="s">
        <v>1114</v>
      </c>
      <c r="F59" s="607" t="b">
        <f t="shared" si="0"/>
        <v>0</v>
      </c>
    </row>
    <row r="60" spans="1:6" ht="192" thickBot="1" x14ac:dyDescent="0.3">
      <c r="A60" s="526">
        <v>59</v>
      </c>
      <c r="B60" s="670" t="s">
        <v>2062</v>
      </c>
      <c r="C60" s="591" t="s">
        <v>560</v>
      </c>
      <c r="D60" s="456" t="s">
        <v>1115</v>
      </c>
      <c r="F60" s="607" t="b">
        <f t="shared" si="0"/>
        <v>0</v>
      </c>
    </row>
    <row r="61" spans="1:6" ht="15.75" x14ac:dyDescent="0.25">
      <c r="A61" s="526">
        <v>60</v>
      </c>
      <c r="B61" s="655" t="s">
        <v>2063</v>
      </c>
      <c r="C61" s="465" t="s">
        <v>561</v>
      </c>
      <c r="D61" s="456" t="s">
        <v>1116</v>
      </c>
      <c r="F61" s="607" t="b">
        <f t="shared" si="0"/>
        <v>0</v>
      </c>
    </row>
    <row r="62" spans="1:6" ht="25.5" x14ac:dyDescent="0.25">
      <c r="A62" s="526">
        <v>61</v>
      </c>
      <c r="B62" s="671" t="s">
        <v>2064</v>
      </c>
      <c r="C62" s="595" t="s">
        <v>562</v>
      </c>
      <c r="D62" s="456" t="s">
        <v>1117</v>
      </c>
      <c r="F62" s="607" t="b">
        <f t="shared" si="0"/>
        <v>0</v>
      </c>
    </row>
    <row r="63" spans="1:6" x14ac:dyDescent="0.25">
      <c r="A63" s="526">
        <v>62</v>
      </c>
      <c r="B63" s="672" t="s">
        <v>2065</v>
      </c>
      <c r="C63" s="471" t="s">
        <v>563</v>
      </c>
      <c r="D63" s="456" t="s">
        <v>1118</v>
      </c>
      <c r="F63" s="607" t="b">
        <f t="shared" si="0"/>
        <v>0</v>
      </c>
    </row>
    <row r="64" spans="1:6" ht="15.75" x14ac:dyDescent="0.25">
      <c r="A64" s="526">
        <v>63</v>
      </c>
      <c r="B64" s="673" t="s">
        <v>2066</v>
      </c>
      <c r="C64" s="589" t="s">
        <v>564</v>
      </c>
      <c r="D64" s="456" t="s">
        <v>1119</v>
      </c>
      <c r="F64" s="607" t="b">
        <f t="shared" si="0"/>
        <v>0</v>
      </c>
    </row>
    <row r="65" spans="1:6" x14ac:dyDescent="0.25">
      <c r="A65" s="526">
        <v>64</v>
      </c>
      <c r="B65" s="653" t="s">
        <v>2067</v>
      </c>
      <c r="C65" s="467" t="s">
        <v>565</v>
      </c>
      <c r="D65" s="456" t="s">
        <v>1120</v>
      </c>
      <c r="F65" s="607" t="b">
        <f t="shared" si="0"/>
        <v>0</v>
      </c>
    </row>
    <row r="66" spans="1:6" x14ac:dyDescent="0.25">
      <c r="A66" s="526">
        <v>65</v>
      </c>
      <c r="B66" s="671" t="s">
        <v>2068</v>
      </c>
      <c r="C66" s="595" t="s">
        <v>566</v>
      </c>
      <c r="D66" s="456" t="s">
        <v>1121</v>
      </c>
      <c r="F66" s="607" t="b">
        <f t="shared" si="0"/>
        <v>0</v>
      </c>
    </row>
    <row r="67" spans="1:6" x14ac:dyDescent="0.25">
      <c r="A67" s="526">
        <v>66</v>
      </c>
      <c r="B67" t="s">
        <v>2069</v>
      </c>
      <c r="C67" s="306" t="s">
        <v>567</v>
      </c>
      <c r="D67" s="456" t="s">
        <v>1122</v>
      </c>
      <c r="F67" s="607" t="b">
        <f t="shared" ref="F67:F130" si="1">G67=B67</f>
        <v>0</v>
      </c>
    </row>
    <row r="68" spans="1:6" x14ac:dyDescent="0.25">
      <c r="A68" s="526">
        <v>67</v>
      </c>
      <c r="B68" s="671" t="s">
        <v>2070</v>
      </c>
      <c r="C68" s="595" t="s">
        <v>568</v>
      </c>
      <c r="D68" s="456" t="s">
        <v>1123</v>
      </c>
      <c r="F68" s="607" t="b">
        <f t="shared" si="1"/>
        <v>0</v>
      </c>
    </row>
    <row r="69" spans="1:6" x14ac:dyDescent="0.25">
      <c r="A69" s="526">
        <v>68</v>
      </c>
      <c r="B69" t="s">
        <v>2071</v>
      </c>
      <c r="C69" s="306" t="s">
        <v>569</v>
      </c>
      <c r="D69" s="456" t="s">
        <v>1124</v>
      </c>
      <c r="F69" s="607" t="b">
        <f t="shared" si="1"/>
        <v>0</v>
      </c>
    </row>
    <row r="70" spans="1:6" x14ac:dyDescent="0.25">
      <c r="A70" s="526">
        <v>69</v>
      </c>
      <c r="B70" s="653" t="s">
        <v>2072</v>
      </c>
      <c r="C70" s="467" t="s">
        <v>570</v>
      </c>
      <c r="D70" s="456" t="s">
        <v>1125</v>
      </c>
      <c r="F70" s="607" t="b">
        <f t="shared" si="1"/>
        <v>0</v>
      </c>
    </row>
    <row r="71" spans="1:6" x14ac:dyDescent="0.25">
      <c r="A71" s="526">
        <v>70</v>
      </c>
      <c r="B71" s="674" t="s">
        <v>2073</v>
      </c>
      <c r="C71" s="588" t="s">
        <v>571</v>
      </c>
      <c r="D71" s="456" t="s">
        <v>1126</v>
      </c>
      <c r="F71" s="607" t="b">
        <f t="shared" si="1"/>
        <v>0</v>
      </c>
    </row>
    <row r="72" spans="1:6" x14ac:dyDescent="0.25">
      <c r="A72" s="526">
        <v>71</v>
      </c>
      <c r="B72" s="671" t="s">
        <v>2074</v>
      </c>
      <c r="C72" s="595" t="s">
        <v>572</v>
      </c>
      <c r="D72" s="456" t="s">
        <v>1127</v>
      </c>
      <c r="F72" s="607" t="b">
        <f t="shared" si="1"/>
        <v>0</v>
      </c>
    </row>
    <row r="73" spans="1:6" x14ac:dyDescent="0.25">
      <c r="A73" s="526">
        <v>72</v>
      </c>
      <c r="B73" s="674" t="s">
        <v>2075</v>
      </c>
      <c r="C73" s="588" t="s">
        <v>573</v>
      </c>
      <c r="D73" s="456" t="s">
        <v>1128</v>
      </c>
      <c r="F73" s="607" t="b">
        <f t="shared" si="1"/>
        <v>0</v>
      </c>
    </row>
    <row r="74" spans="1:6" ht="15.75" x14ac:dyDescent="0.25">
      <c r="A74" s="526">
        <v>73</v>
      </c>
      <c r="B74" s="673" t="s">
        <v>2076</v>
      </c>
      <c r="C74" s="589" t="s">
        <v>574</v>
      </c>
      <c r="D74" s="456" t="s">
        <v>1129</v>
      </c>
      <c r="F74" s="607" t="b">
        <f t="shared" si="1"/>
        <v>0</v>
      </c>
    </row>
    <row r="75" spans="1:6" ht="15.75" thickBot="1" x14ac:dyDescent="0.3">
      <c r="A75" s="526">
        <v>74</v>
      </c>
      <c r="B75" t="s">
        <v>2077</v>
      </c>
      <c r="C75" s="306" t="s">
        <v>575</v>
      </c>
      <c r="D75" s="456" t="s">
        <v>1578</v>
      </c>
      <c r="F75" s="607" t="b">
        <f t="shared" si="1"/>
        <v>0</v>
      </c>
    </row>
    <row r="76" spans="1:6" ht="38.25" x14ac:dyDescent="0.25">
      <c r="A76" s="526">
        <v>75</v>
      </c>
      <c r="B76" s="675" t="s">
        <v>2078</v>
      </c>
      <c r="C76" s="472" t="s">
        <v>823</v>
      </c>
      <c r="D76" s="456" t="s">
        <v>1130</v>
      </c>
      <c r="F76" s="607" t="b">
        <f t="shared" si="1"/>
        <v>0</v>
      </c>
    </row>
    <row r="77" spans="1:6" ht="36" x14ac:dyDescent="0.25">
      <c r="A77" s="526">
        <v>76</v>
      </c>
      <c r="B77" s="676" t="s">
        <v>2079</v>
      </c>
      <c r="C77" s="473" t="s">
        <v>430</v>
      </c>
      <c r="D77" s="456" t="s">
        <v>1131</v>
      </c>
      <c r="F77" s="607" t="b">
        <f t="shared" si="1"/>
        <v>0</v>
      </c>
    </row>
    <row r="78" spans="1:6" ht="31.5" x14ac:dyDescent="0.25">
      <c r="A78" s="526">
        <v>77</v>
      </c>
      <c r="B78" s="677" t="s">
        <v>2080</v>
      </c>
      <c r="C78" s="599" t="s">
        <v>431</v>
      </c>
      <c r="D78" s="456" t="s">
        <v>1132</v>
      </c>
      <c r="F78" s="607" t="b">
        <f t="shared" si="1"/>
        <v>0</v>
      </c>
    </row>
    <row r="79" spans="1:6" ht="33.75" x14ac:dyDescent="0.25">
      <c r="A79" s="526">
        <v>78</v>
      </c>
      <c r="B79" s="678" t="s">
        <v>2081</v>
      </c>
      <c r="C79" s="598" t="s">
        <v>843</v>
      </c>
      <c r="D79" s="456" t="s">
        <v>1133</v>
      </c>
      <c r="F79" s="607" t="b">
        <f t="shared" si="1"/>
        <v>0</v>
      </c>
    </row>
    <row r="80" spans="1:6" ht="56.25" x14ac:dyDescent="0.25">
      <c r="A80" s="526">
        <v>79</v>
      </c>
      <c r="B80" s="678" t="s">
        <v>2082</v>
      </c>
      <c r="C80" s="598" t="s">
        <v>844</v>
      </c>
      <c r="D80" s="456" t="s">
        <v>1134</v>
      </c>
      <c r="F80" s="607" t="b">
        <f t="shared" si="1"/>
        <v>0</v>
      </c>
    </row>
    <row r="81" spans="1:6" ht="45" x14ac:dyDescent="0.25">
      <c r="A81" s="526">
        <v>80</v>
      </c>
      <c r="B81" s="678" t="s">
        <v>2083</v>
      </c>
      <c r="C81" s="598" t="s">
        <v>1014</v>
      </c>
      <c r="D81" s="456" t="s">
        <v>1135</v>
      </c>
      <c r="F81" s="607" t="b">
        <f t="shared" si="1"/>
        <v>0</v>
      </c>
    </row>
    <row r="82" spans="1:6" ht="22.5" x14ac:dyDescent="0.25">
      <c r="A82" s="526">
        <v>81</v>
      </c>
      <c r="B82" s="678" t="s">
        <v>2084</v>
      </c>
      <c r="C82" s="598" t="s">
        <v>1015</v>
      </c>
      <c r="D82" s="456" t="s">
        <v>1136</v>
      </c>
      <c r="F82" s="607" t="b">
        <f t="shared" si="1"/>
        <v>0</v>
      </c>
    </row>
    <row r="83" spans="1:6" ht="51" x14ac:dyDescent="0.25">
      <c r="A83" s="526">
        <v>82</v>
      </c>
      <c r="B83" s="679" t="s">
        <v>2085</v>
      </c>
      <c r="C83" s="600" t="s">
        <v>1043</v>
      </c>
      <c r="D83" s="456" t="s">
        <v>1137</v>
      </c>
      <c r="F83" s="607" t="b">
        <f t="shared" si="1"/>
        <v>0</v>
      </c>
    </row>
    <row r="84" spans="1:6" x14ac:dyDescent="0.25">
      <c r="A84" s="526">
        <v>83</v>
      </c>
      <c r="B84" s="680" t="s">
        <v>2086</v>
      </c>
      <c r="C84" s="474" t="s">
        <v>274</v>
      </c>
      <c r="D84" s="456" t="s">
        <v>1138</v>
      </c>
      <c r="F84" s="607" t="b">
        <f t="shared" si="1"/>
        <v>0</v>
      </c>
    </row>
    <row r="85" spans="1:6" x14ac:dyDescent="0.25">
      <c r="A85" s="526">
        <v>84</v>
      </c>
      <c r="B85" s="681" t="s">
        <v>2087</v>
      </c>
      <c r="C85" s="475" t="s">
        <v>427</v>
      </c>
      <c r="D85" s="456" t="s">
        <v>1139</v>
      </c>
      <c r="F85" s="607" t="b">
        <f t="shared" si="1"/>
        <v>0</v>
      </c>
    </row>
    <row r="86" spans="1:6" x14ac:dyDescent="0.25">
      <c r="A86" s="526">
        <v>85</v>
      </c>
      <c r="B86" s="682" t="s">
        <v>2088</v>
      </c>
      <c r="C86" s="597" t="s">
        <v>428</v>
      </c>
      <c r="D86" s="456" t="s">
        <v>1140</v>
      </c>
      <c r="F86" s="607" t="b">
        <f t="shared" si="1"/>
        <v>0</v>
      </c>
    </row>
    <row r="87" spans="1:6" x14ac:dyDescent="0.25">
      <c r="A87" s="526">
        <v>86</v>
      </c>
      <c r="B87" s="681" t="s">
        <v>2089</v>
      </c>
      <c r="C87" s="475" t="s">
        <v>853</v>
      </c>
      <c r="D87" s="456" t="s">
        <v>1141</v>
      </c>
      <c r="F87" s="607" t="b">
        <f t="shared" si="1"/>
        <v>0</v>
      </c>
    </row>
    <row r="88" spans="1:6" ht="39" thickBot="1" x14ac:dyDescent="0.3">
      <c r="A88" s="526">
        <v>87</v>
      </c>
      <c r="B88" s="682" t="s">
        <v>2090</v>
      </c>
      <c r="C88" s="597" t="s">
        <v>429</v>
      </c>
      <c r="D88" s="456" t="s">
        <v>1142</v>
      </c>
      <c r="F88" s="607" t="b">
        <f t="shared" si="1"/>
        <v>0</v>
      </c>
    </row>
    <row r="89" spans="1:6" ht="38.25" x14ac:dyDescent="0.25">
      <c r="A89" s="526">
        <v>88</v>
      </c>
      <c r="B89" s="675" t="s">
        <v>2091</v>
      </c>
      <c r="C89" s="472" t="s">
        <v>824</v>
      </c>
      <c r="D89" s="456" t="s">
        <v>1143</v>
      </c>
      <c r="F89" s="607" t="b">
        <f t="shared" si="1"/>
        <v>0</v>
      </c>
    </row>
    <row r="90" spans="1:6" ht="18" x14ac:dyDescent="0.25">
      <c r="A90" s="526">
        <v>89</v>
      </c>
      <c r="B90" s="676" t="s">
        <v>2092</v>
      </c>
      <c r="C90" s="473" t="s">
        <v>345</v>
      </c>
      <c r="D90" s="456" t="s">
        <v>1144</v>
      </c>
      <c r="F90" s="607" t="b">
        <f t="shared" si="1"/>
        <v>0</v>
      </c>
    </row>
    <row r="91" spans="1:6" ht="15.75" x14ac:dyDescent="0.25">
      <c r="A91" s="526">
        <v>90</v>
      </c>
      <c r="B91" s="677" t="s">
        <v>2093</v>
      </c>
      <c r="C91" s="599" t="s">
        <v>111</v>
      </c>
      <c r="D91" s="456" t="s">
        <v>1145</v>
      </c>
      <c r="F91" s="607" t="b">
        <f t="shared" si="1"/>
        <v>0</v>
      </c>
    </row>
    <row r="92" spans="1:6" ht="30" x14ac:dyDescent="0.25">
      <c r="A92" s="526">
        <v>91</v>
      </c>
      <c r="B92" s="683" t="s">
        <v>2094</v>
      </c>
      <c r="C92" s="476" t="s">
        <v>1025</v>
      </c>
      <c r="D92" s="456" t="s">
        <v>1146</v>
      </c>
      <c r="F92" s="607" t="b">
        <f t="shared" si="1"/>
        <v>0</v>
      </c>
    </row>
    <row r="93" spans="1:6" ht="114.75" x14ac:dyDescent="0.25">
      <c r="A93" s="526">
        <v>92</v>
      </c>
      <c r="B93" s="679" t="s">
        <v>2095</v>
      </c>
      <c r="C93" s="600" t="s">
        <v>1027</v>
      </c>
      <c r="D93" s="456" t="s">
        <v>1147</v>
      </c>
      <c r="F93" s="607" t="b">
        <f t="shared" si="1"/>
        <v>0</v>
      </c>
    </row>
    <row r="94" spans="1:6" ht="38.25" x14ac:dyDescent="0.25">
      <c r="A94" s="526">
        <v>93</v>
      </c>
      <c r="B94" s="679" t="s">
        <v>2096</v>
      </c>
      <c r="C94" s="600" t="s">
        <v>1026</v>
      </c>
      <c r="D94" s="456" t="s">
        <v>1148</v>
      </c>
      <c r="F94" s="607" t="b">
        <f t="shared" si="1"/>
        <v>0</v>
      </c>
    </row>
    <row r="95" spans="1:6" x14ac:dyDescent="0.25">
      <c r="A95" s="526">
        <v>94</v>
      </c>
      <c r="B95" s="683" t="s">
        <v>2097</v>
      </c>
      <c r="C95" s="476" t="s">
        <v>590</v>
      </c>
      <c r="D95" s="456" t="s">
        <v>1149</v>
      </c>
      <c r="F95" s="607" t="b">
        <f t="shared" si="1"/>
        <v>0</v>
      </c>
    </row>
    <row r="96" spans="1:6" x14ac:dyDescent="0.2">
      <c r="A96" s="526">
        <v>95</v>
      </c>
      <c r="B96" s="684" t="s">
        <v>2098</v>
      </c>
      <c r="C96" s="603" t="s">
        <v>598</v>
      </c>
      <c r="D96" s="456" t="s">
        <v>1150</v>
      </c>
      <c r="F96" s="607" t="b">
        <f t="shared" si="1"/>
        <v>0</v>
      </c>
    </row>
    <row r="97" spans="1:6" x14ac:dyDescent="0.2">
      <c r="A97" s="526">
        <v>96</v>
      </c>
      <c r="B97" s="684" t="s">
        <v>2099</v>
      </c>
      <c r="C97" s="603" t="s">
        <v>596</v>
      </c>
      <c r="D97" s="456" t="s">
        <v>1151</v>
      </c>
      <c r="F97" s="607" t="b">
        <f t="shared" si="1"/>
        <v>0</v>
      </c>
    </row>
    <row r="98" spans="1:6" x14ac:dyDescent="0.2">
      <c r="A98" s="526">
        <v>97</v>
      </c>
      <c r="B98" s="684" t="s">
        <v>2100</v>
      </c>
      <c r="C98" s="603" t="s">
        <v>597</v>
      </c>
      <c r="D98" s="456" t="s">
        <v>1152</v>
      </c>
      <c r="F98" s="607" t="b">
        <f t="shared" si="1"/>
        <v>0</v>
      </c>
    </row>
    <row r="99" spans="1:6" x14ac:dyDescent="0.25">
      <c r="A99" s="526">
        <v>98</v>
      </c>
      <c r="B99" s="685" t="s">
        <v>2101</v>
      </c>
      <c r="C99" s="604" t="s">
        <v>664</v>
      </c>
      <c r="D99" s="456" t="s">
        <v>1153</v>
      </c>
      <c r="F99" s="607" t="b">
        <f t="shared" si="1"/>
        <v>0</v>
      </c>
    </row>
    <row r="100" spans="1:6" x14ac:dyDescent="0.2">
      <c r="A100" s="526">
        <v>99</v>
      </c>
      <c r="B100" s="684" t="s">
        <v>2102</v>
      </c>
      <c r="C100" s="603" t="s">
        <v>595</v>
      </c>
      <c r="D100" s="456" t="s">
        <v>1154</v>
      </c>
      <c r="F100" s="607" t="b">
        <f t="shared" si="1"/>
        <v>0</v>
      </c>
    </row>
    <row r="101" spans="1:6" x14ac:dyDescent="0.25">
      <c r="A101" s="526">
        <v>100</v>
      </c>
      <c r="B101" s="683" t="s">
        <v>2103</v>
      </c>
      <c r="C101" s="476" t="s">
        <v>591</v>
      </c>
      <c r="D101" s="456" t="s">
        <v>1155</v>
      </c>
      <c r="F101" s="607" t="b">
        <f t="shared" si="1"/>
        <v>0</v>
      </c>
    </row>
    <row r="102" spans="1:6" x14ac:dyDescent="0.25">
      <c r="A102" s="526">
        <v>101</v>
      </c>
      <c r="B102" s="686" t="s">
        <v>2104</v>
      </c>
      <c r="C102" s="145" t="s">
        <v>592</v>
      </c>
      <c r="D102" s="456" t="s">
        <v>1156</v>
      </c>
      <c r="F102" s="607" t="b">
        <f t="shared" si="1"/>
        <v>0</v>
      </c>
    </row>
    <row r="103" spans="1:6" x14ac:dyDescent="0.2">
      <c r="A103" s="526">
        <v>102</v>
      </c>
      <c r="B103" s="687" t="s">
        <v>2105</v>
      </c>
      <c r="C103" s="601" t="s">
        <v>594</v>
      </c>
      <c r="D103" s="456" t="s">
        <v>1158</v>
      </c>
      <c r="F103" s="607" t="b">
        <f t="shared" si="1"/>
        <v>0</v>
      </c>
    </row>
    <row r="104" spans="1:6" x14ac:dyDescent="0.2">
      <c r="A104" s="526">
        <v>103</v>
      </c>
      <c r="B104" s="687" t="s">
        <v>2106</v>
      </c>
      <c r="C104" s="601" t="s">
        <v>847</v>
      </c>
      <c r="D104" s="456" t="s">
        <v>1159</v>
      </c>
      <c r="F104" s="607" t="b">
        <f t="shared" si="1"/>
        <v>0</v>
      </c>
    </row>
    <row r="105" spans="1:6" ht="22.5" x14ac:dyDescent="0.25">
      <c r="A105" s="526">
        <v>104</v>
      </c>
      <c r="B105" s="688" t="s">
        <v>2107</v>
      </c>
      <c r="C105" s="144" t="s">
        <v>1007</v>
      </c>
      <c r="D105" s="456" t="s">
        <v>1160</v>
      </c>
      <c r="F105" s="607" t="b">
        <f t="shared" si="1"/>
        <v>0</v>
      </c>
    </row>
    <row r="106" spans="1:6" ht="33.75" x14ac:dyDescent="0.25">
      <c r="A106" s="526">
        <v>105</v>
      </c>
      <c r="B106" s="688" t="s">
        <v>2108</v>
      </c>
      <c r="C106" s="144" t="s">
        <v>1008</v>
      </c>
      <c r="D106" s="456" t="s">
        <v>1161</v>
      </c>
      <c r="F106" s="607" t="b">
        <f t="shared" si="1"/>
        <v>0</v>
      </c>
    </row>
    <row r="107" spans="1:6" x14ac:dyDescent="0.2">
      <c r="A107" s="526">
        <v>106</v>
      </c>
      <c r="B107" s="687" t="s">
        <v>2109</v>
      </c>
      <c r="C107" s="601" t="s">
        <v>1009</v>
      </c>
      <c r="D107" s="456" t="s">
        <v>1162</v>
      </c>
      <c r="F107" s="607" t="b">
        <f t="shared" si="1"/>
        <v>0</v>
      </c>
    </row>
    <row r="108" spans="1:6" ht="22.5" x14ac:dyDescent="0.25">
      <c r="A108" s="526">
        <v>107</v>
      </c>
      <c r="B108" s="689" t="s">
        <v>2110</v>
      </c>
      <c r="C108" s="477" t="s">
        <v>605</v>
      </c>
      <c r="D108" s="456" t="s">
        <v>1163</v>
      </c>
      <c r="F108" s="607" t="b">
        <f t="shared" si="1"/>
        <v>0</v>
      </c>
    </row>
    <row r="109" spans="1:6" x14ac:dyDescent="0.2">
      <c r="A109" s="526">
        <v>108</v>
      </c>
      <c r="B109" s="684" t="s">
        <v>2111</v>
      </c>
      <c r="C109" s="478" t="s">
        <v>600</v>
      </c>
      <c r="D109" s="456" t="s">
        <v>1164</v>
      </c>
      <c r="F109" s="607" t="b">
        <f t="shared" si="1"/>
        <v>0</v>
      </c>
    </row>
    <row r="110" spans="1:6" x14ac:dyDescent="0.2">
      <c r="A110" s="526">
        <v>109</v>
      </c>
      <c r="B110" s="687" t="s">
        <v>2112</v>
      </c>
      <c r="C110" s="601" t="s">
        <v>601</v>
      </c>
      <c r="D110" s="456" t="s">
        <v>1165</v>
      </c>
      <c r="F110" s="607" t="b">
        <f t="shared" si="1"/>
        <v>0</v>
      </c>
    </row>
    <row r="111" spans="1:6" x14ac:dyDescent="0.2">
      <c r="A111" s="526">
        <v>110</v>
      </c>
      <c r="B111" s="687" t="s">
        <v>2113</v>
      </c>
      <c r="C111" s="601" t="s">
        <v>602</v>
      </c>
      <c r="D111" s="456" t="s">
        <v>1166</v>
      </c>
      <c r="F111" s="607" t="b">
        <f t="shared" si="1"/>
        <v>0</v>
      </c>
    </row>
    <row r="112" spans="1:6" x14ac:dyDescent="0.2">
      <c r="A112" s="526">
        <v>111</v>
      </c>
      <c r="B112" s="687" t="s">
        <v>2114</v>
      </c>
      <c r="C112" s="601" t="s">
        <v>124</v>
      </c>
      <c r="D112" s="456" t="s">
        <v>1167</v>
      </c>
      <c r="F112" s="607" t="b">
        <f t="shared" si="1"/>
        <v>0</v>
      </c>
    </row>
    <row r="113" spans="1:6" x14ac:dyDescent="0.2">
      <c r="A113" s="526">
        <v>112</v>
      </c>
      <c r="B113" s="687" t="s">
        <v>2115</v>
      </c>
      <c r="C113" s="601" t="s">
        <v>603</v>
      </c>
      <c r="D113" s="456" t="s">
        <v>1168</v>
      </c>
      <c r="F113" s="607" t="b">
        <f t="shared" si="1"/>
        <v>0</v>
      </c>
    </row>
    <row r="114" spans="1:6" x14ac:dyDescent="0.2">
      <c r="A114" s="526">
        <v>113</v>
      </c>
      <c r="B114" s="687" t="s">
        <v>2116</v>
      </c>
      <c r="C114" s="601" t="s">
        <v>604</v>
      </c>
      <c r="D114" s="456" t="s">
        <v>1169</v>
      </c>
      <c r="F114" s="607" t="b">
        <f t="shared" si="1"/>
        <v>0</v>
      </c>
    </row>
    <row r="115" spans="1:6" x14ac:dyDescent="0.2">
      <c r="A115" s="526">
        <v>114</v>
      </c>
      <c r="B115" s="687" t="s">
        <v>2117</v>
      </c>
      <c r="C115" s="601" t="s">
        <v>125</v>
      </c>
      <c r="D115" s="456" t="s">
        <v>1170</v>
      </c>
      <c r="F115" s="607" t="b">
        <f t="shared" si="1"/>
        <v>0</v>
      </c>
    </row>
    <row r="116" spans="1:6" ht="22.5" x14ac:dyDescent="0.25">
      <c r="A116" s="526">
        <v>115</v>
      </c>
      <c r="B116" s="689" t="s">
        <v>2118</v>
      </c>
      <c r="C116" s="477" t="s">
        <v>606</v>
      </c>
      <c r="D116" s="456" t="s">
        <v>1171</v>
      </c>
      <c r="F116" s="607" t="b">
        <f t="shared" si="1"/>
        <v>0</v>
      </c>
    </row>
    <row r="117" spans="1:6" x14ac:dyDescent="0.25">
      <c r="A117" s="526">
        <v>116</v>
      </c>
      <c r="B117" s="683" t="s">
        <v>2119</v>
      </c>
      <c r="C117" s="476" t="s">
        <v>599</v>
      </c>
      <c r="D117" s="456" t="s">
        <v>1172</v>
      </c>
      <c r="F117" s="607" t="b">
        <f t="shared" si="1"/>
        <v>0</v>
      </c>
    </row>
    <row r="118" spans="1:6" x14ac:dyDescent="0.25">
      <c r="A118" s="526">
        <v>117</v>
      </c>
      <c r="B118" s="690" t="s">
        <v>2120</v>
      </c>
      <c r="C118" s="602" t="s">
        <v>616</v>
      </c>
      <c r="D118" s="456" t="s">
        <v>1173</v>
      </c>
      <c r="F118" s="607" t="b">
        <f t="shared" si="1"/>
        <v>0</v>
      </c>
    </row>
    <row r="119" spans="1:6" ht="33.75" x14ac:dyDescent="0.25">
      <c r="A119" s="526">
        <v>118</v>
      </c>
      <c r="B119" s="688" t="s">
        <v>2121</v>
      </c>
      <c r="C119" s="144" t="s">
        <v>846</v>
      </c>
      <c r="D119" s="456" t="s">
        <v>1174</v>
      </c>
      <c r="F119" s="607" t="b">
        <f t="shared" si="1"/>
        <v>0</v>
      </c>
    </row>
    <row r="120" spans="1:6" x14ac:dyDescent="0.25">
      <c r="A120" s="526">
        <v>119</v>
      </c>
      <c r="B120" s="690" t="s">
        <v>2122</v>
      </c>
      <c r="C120" s="602" t="s">
        <v>607</v>
      </c>
      <c r="D120" s="456" t="s">
        <v>1175</v>
      </c>
      <c r="F120" s="607" t="b">
        <f t="shared" si="1"/>
        <v>0</v>
      </c>
    </row>
    <row r="121" spans="1:6" x14ac:dyDescent="0.25">
      <c r="A121" s="526">
        <v>120</v>
      </c>
      <c r="B121" s="690" t="s">
        <v>2123</v>
      </c>
      <c r="C121" s="602" t="s">
        <v>608</v>
      </c>
      <c r="D121" s="456" t="s">
        <v>1177</v>
      </c>
      <c r="F121" s="607" t="b">
        <f t="shared" si="1"/>
        <v>0</v>
      </c>
    </row>
    <row r="122" spans="1:6" x14ac:dyDescent="0.25">
      <c r="A122" s="526">
        <v>121</v>
      </c>
      <c r="B122" s="690" t="s">
        <v>2124</v>
      </c>
      <c r="C122" s="602" t="s">
        <v>609</v>
      </c>
      <c r="D122" s="456" t="s">
        <v>1178</v>
      </c>
      <c r="F122" s="607" t="b">
        <f t="shared" si="1"/>
        <v>0</v>
      </c>
    </row>
    <row r="123" spans="1:6" x14ac:dyDescent="0.25">
      <c r="A123" s="526">
        <v>122</v>
      </c>
      <c r="B123" s="690" t="s">
        <v>2125</v>
      </c>
      <c r="C123" s="602" t="s">
        <v>610</v>
      </c>
      <c r="D123" s="456" t="s">
        <v>1179</v>
      </c>
      <c r="F123" s="607" t="b">
        <f t="shared" si="1"/>
        <v>0</v>
      </c>
    </row>
    <row r="124" spans="1:6" x14ac:dyDescent="0.25">
      <c r="A124" s="526">
        <v>123</v>
      </c>
      <c r="B124" s="690" t="s">
        <v>2126</v>
      </c>
      <c r="C124" s="602" t="s">
        <v>611</v>
      </c>
      <c r="D124" s="456" t="s">
        <v>1180</v>
      </c>
      <c r="F124" s="607" t="b">
        <f t="shared" si="1"/>
        <v>0</v>
      </c>
    </row>
    <row r="125" spans="1:6" x14ac:dyDescent="0.25">
      <c r="A125" s="526">
        <v>124</v>
      </c>
      <c r="B125" s="690" t="s">
        <v>2127</v>
      </c>
      <c r="C125" s="602" t="s">
        <v>612</v>
      </c>
      <c r="D125" s="456" t="s">
        <v>1181</v>
      </c>
      <c r="F125" s="607" t="b">
        <f t="shared" si="1"/>
        <v>0</v>
      </c>
    </row>
    <row r="126" spans="1:6" x14ac:dyDescent="0.25">
      <c r="A126" s="526">
        <v>125</v>
      </c>
      <c r="B126" s="690" t="s">
        <v>2128</v>
      </c>
      <c r="C126" s="602" t="s">
        <v>613</v>
      </c>
      <c r="D126" s="456" t="s">
        <v>1182</v>
      </c>
      <c r="F126" s="607" t="b">
        <f t="shared" si="1"/>
        <v>0</v>
      </c>
    </row>
    <row r="127" spans="1:6" x14ac:dyDescent="0.25">
      <c r="A127" s="526">
        <v>126</v>
      </c>
      <c r="B127" s="690" t="s">
        <v>2129</v>
      </c>
      <c r="C127" s="602" t="s">
        <v>614</v>
      </c>
      <c r="D127" s="456" t="s">
        <v>1183</v>
      </c>
      <c r="F127" s="607" t="b">
        <f t="shared" si="1"/>
        <v>0</v>
      </c>
    </row>
    <row r="128" spans="1:6" ht="15.75" thickBot="1" x14ac:dyDescent="0.3">
      <c r="A128" s="526">
        <v>127</v>
      </c>
      <c r="B128" s="690" t="s">
        <v>2130</v>
      </c>
      <c r="C128" s="602" t="s">
        <v>615</v>
      </c>
      <c r="D128" s="456" t="s">
        <v>1176</v>
      </c>
      <c r="F128" s="607" t="b">
        <f t="shared" si="1"/>
        <v>0</v>
      </c>
    </row>
    <row r="129" spans="1:6" ht="38.25" x14ac:dyDescent="0.25">
      <c r="A129" s="526">
        <v>128</v>
      </c>
      <c r="B129" s="675" t="s">
        <v>2131</v>
      </c>
      <c r="C129" s="472" t="s">
        <v>826</v>
      </c>
      <c r="D129" s="456" t="s">
        <v>1184</v>
      </c>
      <c r="F129" s="607" t="b">
        <f t="shared" si="1"/>
        <v>0</v>
      </c>
    </row>
    <row r="130" spans="1:6" x14ac:dyDescent="0.25">
      <c r="A130" s="526">
        <v>129</v>
      </c>
      <c r="B130" t="s">
        <v>2132</v>
      </c>
      <c r="C130" s="306" t="s">
        <v>197</v>
      </c>
      <c r="D130" s="456" t="s">
        <v>1188</v>
      </c>
      <c r="F130" s="607" t="b">
        <f t="shared" si="1"/>
        <v>0</v>
      </c>
    </row>
    <row r="131" spans="1:6" x14ac:dyDescent="0.25">
      <c r="A131" s="526">
        <v>130</v>
      </c>
      <c r="B131" t="s">
        <v>1019</v>
      </c>
      <c r="C131" s="306" t="s">
        <v>1019</v>
      </c>
      <c r="D131" s="456" t="s">
        <v>1185</v>
      </c>
      <c r="F131" s="607" t="b">
        <f t="shared" ref="F131:F194" si="2">G131=B131</f>
        <v>0</v>
      </c>
    </row>
    <row r="132" spans="1:6" x14ac:dyDescent="0.25">
      <c r="A132" s="526">
        <v>131</v>
      </c>
      <c r="B132" t="s">
        <v>2133</v>
      </c>
      <c r="C132" s="306" t="s">
        <v>1020</v>
      </c>
      <c r="D132" s="456" t="s">
        <v>1186</v>
      </c>
      <c r="F132" s="607" t="b">
        <f t="shared" si="2"/>
        <v>0</v>
      </c>
    </row>
    <row r="133" spans="1:6" ht="18" x14ac:dyDescent="0.25">
      <c r="A133" s="526">
        <v>132</v>
      </c>
      <c r="B133" s="676" t="s">
        <v>2134</v>
      </c>
      <c r="C133" s="473" t="s">
        <v>344</v>
      </c>
      <c r="D133" s="456" t="s">
        <v>1187</v>
      </c>
      <c r="F133" s="607" t="b">
        <f t="shared" si="2"/>
        <v>0</v>
      </c>
    </row>
    <row r="134" spans="1:6" x14ac:dyDescent="0.25">
      <c r="A134" s="526">
        <v>133</v>
      </c>
      <c r="B134" s="683" t="s">
        <v>2135</v>
      </c>
      <c r="C134" s="476" t="s">
        <v>198</v>
      </c>
      <c r="D134" s="456" t="s">
        <v>1189</v>
      </c>
      <c r="F134" s="607" t="b">
        <f t="shared" si="2"/>
        <v>0</v>
      </c>
    </row>
    <row r="135" spans="1:6" ht="33.75" x14ac:dyDescent="0.25">
      <c r="A135" s="526">
        <v>134</v>
      </c>
      <c r="B135" s="691" t="s">
        <v>2136</v>
      </c>
      <c r="C135" s="479" t="s">
        <v>1030</v>
      </c>
      <c r="D135" s="456" t="s">
        <v>1190</v>
      </c>
      <c r="F135" s="607" t="b">
        <f t="shared" si="2"/>
        <v>0</v>
      </c>
    </row>
    <row r="136" spans="1:6" ht="33.75" x14ac:dyDescent="0.25">
      <c r="A136" s="526">
        <v>135</v>
      </c>
      <c r="B136" s="691" t="s">
        <v>2137</v>
      </c>
      <c r="C136" s="479" t="s">
        <v>997</v>
      </c>
      <c r="D136" s="456" t="s">
        <v>1191</v>
      </c>
      <c r="F136" s="607" t="b">
        <f t="shared" si="2"/>
        <v>0</v>
      </c>
    </row>
    <row r="137" spans="1:6" ht="33.75" x14ac:dyDescent="0.25">
      <c r="A137" s="526">
        <v>136</v>
      </c>
      <c r="B137" s="691" t="s">
        <v>2138</v>
      </c>
      <c r="C137" s="479" t="s">
        <v>998</v>
      </c>
      <c r="D137" s="456" t="s">
        <v>1192</v>
      </c>
      <c r="F137" s="607" t="b">
        <f t="shared" si="2"/>
        <v>0</v>
      </c>
    </row>
    <row r="138" spans="1:6" ht="38.25" x14ac:dyDescent="0.25">
      <c r="A138" s="526">
        <v>137</v>
      </c>
      <c r="B138" s="692" t="s">
        <v>2139</v>
      </c>
      <c r="C138" s="480" t="s">
        <v>199</v>
      </c>
      <c r="D138" s="456" t="s">
        <v>1200</v>
      </c>
      <c r="F138" s="607" t="b">
        <f t="shared" si="2"/>
        <v>0</v>
      </c>
    </row>
    <row r="139" spans="1:6" x14ac:dyDescent="0.2">
      <c r="A139" s="526">
        <v>138</v>
      </c>
      <c r="B139" s="693" t="s">
        <v>2140</v>
      </c>
      <c r="C139" s="612" t="s">
        <v>200</v>
      </c>
      <c r="D139" s="456" t="s">
        <v>1238</v>
      </c>
      <c r="F139" s="607" t="b">
        <f t="shared" si="2"/>
        <v>0</v>
      </c>
    </row>
    <row r="140" spans="1:6" x14ac:dyDescent="0.2">
      <c r="A140" s="526">
        <v>139</v>
      </c>
      <c r="B140" s="694" t="s">
        <v>2141</v>
      </c>
      <c r="C140" s="611" t="s">
        <v>201</v>
      </c>
      <c r="D140" s="456" t="s">
        <v>1193</v>
      </c>
      <c r="F140" s="607" t="b">
        <f t="shared" si="2"/>
        <v>0</v>
      </c>
    </row>
    <row r="141" spans="1:6" x14ac:dyDescent="0.2">
      <c r="A141" s="526">
        <v>140</v>
      </c>
      <c r="B141" s="695" t="s">
        <v>2142</v>
      </c>
      <c r="C141" s="481" t="s">
        <v>890</v>
      </c>
      <c r="D141" s="456" t="s">
        <v>1202</v>
      </c>
      <c r="F141" s="607" t="b">
        <f t="shared" si="2"/>
        <v>0</v>
      </c>
    </row>
    <row r="142" spans="1:6" x14ac:dyDescent="0.25">
      <c r="A142" s="526">
        <v>141</v>
      </c>
      <c r="B142" s="683" t="s">
        <v>2143</v>
      </c>
      <c r="C142" s="476" t="s">
        <v>203</v>
      </c>
      <c r="D142" s="456" t="s">
        <v>1194</v>
      </c>
      <c r="F142" s="607" t="b">
        <f t="shared" si="2"/>
        <v>0</v>
      </c>
    </row>
    <row r="143" spans="1:6" ht="33.75" x14ac:dyDescent="0.25">
      <c r="A143" s="526">
        <v>142</v>
      </c>
      <c r="B143" s="691" t="s">
        <v>2144</v>
      </c>
      <c r="C143" s="479" t="s">
        <v>1001</v>
      </c>
      <c r="D143" s="456" t="s">
        <v>1195</v>
      </c>
      <c r="F143" s="607" t="b">
        <f t="shared" si="2"/>
        <v>0</v>
      </c>
    </row>
    <row r="144" spans="1:6" ht="22.5" x14ac:dyDescent="0.25">
      <c r="A144" s="526">
        <v>143</v>
      </c>
      <c r="B144" s="691" t="s">
        <v>2145</v>
      </c>
      <c r="C144" s="479" t="s">
        <v>999</v>
      </c>
      <c r="D144" s="456" t="s">
        <v>1196</v>
      </c>
      <c r="F144" s="607" t="b">
        <f t="shared" si="2"/>
        <v>0</v>
      </c>
    </row>
    <row r="145" spans="1:6" ht="31.5" x14ac:dyDescent="0.25">
      <c r="A145" s="526">
        <v>144</v>
      </c>
      <c r="B145" s="696" t="s">
        <v>2146</v>
      </c>
      <c r="C145" s="482" t="s">
        <v>1002</v>
      </c>
      <c r="D145" s="456" t="s">
        <v>1197</v>
      </c>
      <c r="F145" s="607" t="b">
        <f t="shared" si="2"/>
        <v>0</v>
      </c>
    </row>
    <row r="146" spans="1:6" ht="33.75" x14ac:dyDescent="0.25">
      <c r="A146" s="526">
        <v>145</v>
      </c>
      <c r="B146" s="691" t="s">
        <v>2147</v>
      </c>
      <c r="C146" s="479" t="s">
        <v>1000</v>
      </c>
      <c r="D146" s="456" t="s">
        <v>1198</v>
      </c>
      <c r="F146" s="607" t="b">
        <f t="shared" si="2"/>
        <v>0</v>
      </c>
    </row>
    <row r="147" spans="1:6" ht="33.75" x14ac:dyDescent="0.25">
      <c r="A147" s="526">
        <v>146</v>
      </c>
      <c r="B147" s="691" t="s">
        <v>2148</v>
      </c>
      <c r="C147" s="479" t="s">
        <v>1003</v>
      </c>
      <c r="D147" s="456" t="s">
        <v>1199</v>
      </c>
      <c r="F147" s="607" t="b">
        <f t="shared" si="2"/>
        <v>0</v>
      </c>
    </row>
    <row r="148" spans="1:6" x14ac:dyDescent="0.2">
      <c r="A148" s="526">
        <v>147</v>
      </c>
      <c r="B148" s="697" t="s">
        <v>2149</v>
      </c>
      <c r="C148" s="610" t="s">
        <v>204</v>
      </c>
      <c r="D148" s="456" t="s">
        <v>1956</v>
      </c>
      <c r="F148" s="607" t="b">
        <f t="shared" si="2"/>
        <v>0</v>
      </c>
    </row>
    <row r="149" spans="1:6" x14ac:dyDescent="0.2">
      <c r="A149" s="526">
        <v>148</v>
      </c>
      <c r="B149" s="697" t="s">
        <v>2150</v>
      </c>
      <c r="C149" s="610" t="s">
        <v>205</v>
      </c>
      <c r="D149" s="456" t="s">
        <v>1201</v>
      </c>
      <c r="F149" s="607" t="b">
        <f t="shared" si="2"/>
        <v>0</v>
      </c>
    </row>
    <row r="150" spans="1:6" ht="15.75" x14ac:dyDescent="0.25">
      <c r="A150" s="526">
        <v>149</v>
      </c>
      <c r="B150" s="698" t="s">
        <v>2151</v>
      </c>
      <c r="C150" s="483" t="s">
        <v>335</v>
      </c>
      <c r="D150" s="456" t="s">
        <v>1203</v>
      </c>
      <c r="F150" s="607" t="b">
        <f t="shared" si="2"/>
        <v>0</v>
      </c>
    </row>
    <row r="151" spans="1:6" ht="25.5" x14ac:dyDescent="0.25">
      <c r="A151" s="526">
        <v>150</v>
      </c>
      <c r="B151" s="699" t="s">
        <v>2152</v>
      </c>
      <c r="C151" s="608" t="s">
        <v>902</v>
      </c>
      <c r="D151" s="456" t="s">
        <v>1204</v>
      </c>
      <c r="F151" s="607" t="b">
        <f t="shared" si="2"/>
        <v>0</v>
      </c>
    </row>
    <row r="152" spans="1:6" ht="33.75" x14ac:dyDescent="0.25">
      <c r="A152" s="526">
        <v>151</v>
      </c>
      <c r="B152" s="691" t="s">
        <v>2153</v>
      </c>
      <c r="C152" s="609" t="s">
        <v>1031</v>
      </c>
      <c r="D152" s="456" t="s">
        <v>1205</v>
      </c>
      <c r="F152" s="607" t="b">
        <f t="shared" si="2"/>
        <v>0</v>
      </c>
    </row>
    <row r="153" spans="1:6" x14ac:dyDescent="0.25">
      <c r="A153" s="526">
        <v>152</v>
      </c>
      <c r="B153" s="699" t="s">
        <v>2154</v>
      </c>
      <c r="C153" s="608" t="s">
        <v>899</v>
      </c>
      <c r="D153" s="456" t="s">
        <v>1206</v>
      </c>
      <c r="F153" s="607" t="b">
        <f t="shared" si="2"/>
        <v>0</v>
      </c>
    </row>
    <row r="154" spans="1:6" ht="33.75" x14ac:dyDescent="0.25">
      <c r="A154" s="526">
        <v>153</v>
      </c>
      <c r="B154" s="688" t="s">
        <v>2155</v>
      </c>
      <c r="C154" s="606" t="s">
        <v>898</v>
      </c>
      <c r="D154" s="456" t="s">
        <v>1207</v>
      </c>
      <c r="F154" s="607" t="b">
        <f t="shared" si="2"/>
        <v>0</v>
      </c>
    </row>
    <row r="155" spans="1:6" x14ac:dyDescent="0.25">
      <c r="A155" s="526">
        <v>154</v>
      </c>
      <c r="B155" s="699" t="s">
        <v>2156</v>
      </c>
      <c r="C155" s="484" t="s">
        <v>900</v>
      </c>
      <c r="D155" s="456" t="s">
        <v>1208</v>
      </c>
      <c r="F155" s="607" t="b">
        <f t="shared" si="2"/>
        <v>0</v>
      </c>
    </row>
    <row r="156" spans="1:6" ht="45" x14ac:dyDescent="0.25">
      <c r="A156" s="526">
        <v>155</v>
      </c>
      <c r="B156" s="691" t="s">
        <v>2157</v>
      </c>
      <c r="C156" s="609" t="s">
        <v>1032</v>
      </c>
      <c r="D156" s="456" t="s">
        <v>1209</v>
      </c>
      <c r="F156" s="607" t="b">
        <f t="shared" si="2"/>
        <v>0</v>
      </c>
    </row>
    <row r="157" spans="1:6" ht="22.5" x14ac:dyDescent="0.25">
      <c r="A157" s="526">
        <v>156</v>
      </c>
      <c r="B157" s="691" t="s">
        <v>2158</v>
      </c>
      <c r="C157" s="609" t="s">
        <v>1864</v>
      </c>
      <c r="D157" s="456"/>
      <c r="F157" s="607" t="b">
        <f t="shared" si="2"/>
        <v>0</v>
      </c>
    </row>
    <row r="158" spans="1:6" ht="33.75" x14ac:dyDescent="0.25">
      <c r="A158" s="526">
        <v>157</v>
      </c>
      <c r="B158" s="691" t="s">
        <v>2159</v>
      </c>
      <c r="C158" s="609" t="s">
        <v>901</v>
      </c>
      <c r="D158" s="456" t="s">
        <v>1210</v>
      </c>
      <c r="F158" s="607" t="b">
        <f t="shared" si="2"/>
        <v>0</v>
      </c>
    </row>
    <row r="159" spans="1:6" x14ac:dyDescent="0.25">
      <c r="A159" s="526">
        <v>158</v>
      </c>
      <c r="B159" s="691" t="s">
        <v>2160</v>
      </c>
      <c r="C159" s="609" t="s">
        <v>282</v>
      </c>
      <c r="D159" s="456" t="s">
        <v>1211</v>
      </c>
      <c r="F159" s="607" t="b">
        <f t="shared" si="2"/>
        <v>0</v>
      </c>
    </row>
    <row r="160" spans="1:6" ht="45" x14ac:dyDescent="0.25">
      <c r="A160" s="526">
        <v>159</v>
      </c>
      <c r="B160" s="691" t="s">
        <v>2161</v>
      </c>
      <c r="C160" s="609" t="s">
        <v>617</v>
      </c>
      <c r="D160" s="456" t="s">
        <v>1212</v>
      </c>
      <c r="F160" s="607" t="b">
        <f t="shared" si="2"/>
        <v>0</v>
      </c>
    </row>
    <row r="161" spans="1:6" ht="33.75" x14ac:dyDescent="0.25">
      <c r="A161" s="526">
        <v>160</v>
      </c>
      <c r="B161" s="688" t="s">
        <v>2162</v>
      </c>
      <c r="C161" s="606" t="s">
        <v>976</v>
      </c>
      <c r="D161" s="456" t="s">
        <v>1213</v>
      </c>
      <c r="F161" s="607" t="b">
        <f t="shared" si="2"/>
        <v>0</v>
      </c>
    </row>
    <row r="162" spans="1:6" ht="22.5" x14ac:dyDescent="0.25">
      <c r="A162" s="526">
        <v>161</v>
      </c>
      <c r="B162" s="688" t="s">
        <v>2163</v>
      </c>
      <c r="C162" s="606" t="s">
        <v>903</v>
      </c>
      <c r="D162" s="456" t="s">
        <v>1214</v>
      </c>
      <c r="F162" s="607" t="b">
        <f t="shared" si="2"/>
        <v>0</v>
      </c>
    </row>
    <row r="163" spans="1:6" ht="31.5" x14ac:dyDescent="0.25">
      <c r="A163" s="526">
        <v>162</v>
      </c>
      <c r="B163" s="698" t="s">
        <v>2164</v>
      </c>
      <c r="C163" s="483" t="s">
        <v>283</v>
      </c>
      <c r="D163" s="456" t="s">
        <v>1215</v>
      </c>
      <c r="F163" s="607" t="b">
        <f t="shared" si="2"/>
        <v>0</v>
      </c>
    </row>
    <row r="164" spans="1:6" ht="25.5" x14ac:dyDescent="0.25">
      <c r="A164" s="526">
        <v>163</v>
      </c>
      <c r="B164" s="699" t="s">
        <v>2165</v>
      </c>
      <c r="C164" s="484" t="s">
        <v>620</v>
      </c>
      <c r="D164" s="456" t="s">
        <v>1216</v>
      </c>
      <c r="F164" s="607" t="b">
        <f t="shared" si="2"/>
        <v>0</v>
      </c>
    </row>
    <row r="165" spans="1:6" ht="33.75" x14ac:dyDescent="0.25">
      <c r="A165" s="526">
        <v>164</v>
      </c>
      <c r="B165" s="678" t="s">
        <v>2166</v>
      </c>
      <c r="C165" s="598" t="s">
        <v>259</v>
      </c>
      <c r="D165" s="456" t="s">
        <v>1217</v>
      </c>
      <c r="F165" s="607" t="b">
        <f t="shared" si="2"/>
        <v>0</v>
      </c>
    </row>
    <row r="166" spans="1:6" ht="33.75" x14ac:dyDescent="0.25">
      <c r="A166" s="526">
        <v>165</v>
      </c>
      <c r="B166" s="678" t="s">
        <v>2167</v>
      </c>
      <c r="C166" s="598" t="s">
        <v>260</v>
      </c>
      <c r="D166" s="456" t="s">
        <v>1218</v>
      </c>
      <c r="F166" s="607" t="b">
        <f t="shared" si="2"/>
        <v>0</v>
      </c>
    </row>
    <row r="167" spans="1:6" ht="33.75" x14ac:dyDescent="0.25">
      <c r="A167" s="526">
        <v>166</v>
      </c>
      <c r="B167" s="678" t="s">
        <v>2168</v>
      </c>
      <c r="C167" s="598" t="s">
        <v>261</v>
      </c>
      <c r="D167" s="456" t="s">
        <v>1219</v>
      </c>
      <c r="F167" s="607" t="b">
        <f t="shared" si="2"/>
        <v>0</v>
      </c>
    </row>
    <row r="168" spans="1:6" ht="22.5" x14ac:dyDescent="0.25">
      <c r="A168" s="526">
        <v>167</v>
      </c>
      <c r="B168" s="678" t="s">
        <v>2169</v>
      </c>
      <c r="C168" s="598" t="s">
        <v>262</v>
      </c>
      <c r="D168" s="456" t="s">
        <v>1220</v>
      </c>
      <c r="F168" s="607" t="b">
        <f t="shared" si="2"/>
        <v>0</v>
      </c>
    </row>
    <row r="169" spans="1:6" x14ac:dyDescent="0.25">
      <c r="A169" s="526">
        <v>168</v>
      </c>
      <c r="B169" s="678" t="s">
        <v>2170</v>
      </c>
      <c r="C169" s="598" t="s">
        <v>268</v>
      </c>
      <c r="D169" s="456" t="s">
        <v>1221</v>
      </c>
      <c r="F169" s="607" t="b">
        <f t="shared" si="2"/>
        <v>0</v>
      </c>
    </row>
    <row r="170" spans="1:6" x14ac:dyDescent="0.25">
      <c r="A170" s="526">
        <v>169</v>
      </c>
      <c r="B170" s="678" t="s">
        <v>2171</v>
      </c>
      <c r="C170" s="598" t="s">
        <v>269</v>
      </c>
      <c r="D170" s="456" t="s">
        <v>1636</v>
      </c>
      <c r="F170" s="607" t="b">
        <f t="shared" si="2"/>
        <v>0</v>
      </c>
    </row>
    <row r="171" spans="1:6" x14ac:dyDescent="0.25">
      <c r="A171" s="526">
        <v>170</v>
      </c>
      <c r="B171" s="678" t="s">
        <v>2172</v>
      </c>
      <c r="C171" s="598" t="s">
        <v>270</v>
      </c>
      <c r="D171" s="456" t="s">
        <v>1640</v>
      </c>
      <c r="F171" s="607" t="b">
        <f t="shared" si="2"/>
        <v>0</v>
      </c>
    </row>
    <row r="172" spans="1:6" x14ac:dyDescent="0.25">
      <c r="A172" s="526">
        <v>171</v>
      </c>
      <c r="B172" s="678" t="s">
        <v>2173</v>
      </c>
      <c r="C172" s="598" t="s">
        <v>332</v>
      </c>
      <c r="D172" s="456" t="s">
        <v>1222</v>
      </c>
      <c r="F172" s="607" t="b">
        <f t="shared" si="2"/>
        <v>0</v>
      </c>
    </row>
    <row r="173" spans="1:6" ht="22.5" x14ac:dyDescent="0.25">
      <c r="A173" s="526">
        <v>172</v>
      </c>
      <c r="B173" s="678" t="s">
        <v>2174</v>
      </c>
      <c r="C173" s="598" t="s">
        <v>333</v>
      </c>
      <c r="D173" s="456" t="s">
        <v>1223</v>
      </c>
      <c r="F173" s="607" t="b">
        <f t="shared" si="2"/>
        <v>0</v>
      </c>
    </row>
    <row r="174" spans="1:6" ht="22.5" x14ac:dyDescent="0.25">
      <c r="A174" s="526">
        <v>173</v>
      </c>
      <c r="B174" s="691" t="s">
        <v>2175</v>
      </c>
      <c r="C174" s="479" t="s">
        <v>1010</v>
      </c>
      <c r="D174" s="456" t="s">
        <v>1224</v>
      </c>
      <c r="F174" s="607" t="b">
        <f t="shared" si="2"/>
        <v>0</v>
      </c>
    </row>
    <row r="175" spans="1:6" ht="22.5" x14ac:dyDescent="0.25">
      <c r="A175" s="526">
        <v>174</v>
      </c>
      <c r="B175" s="678" t="s">
        <v>2176</v>
      </c>
      <c r="C175" s="598" t="s">
        <v>271</v>
      </c>
      <c r="D175" s="456" t="s">
        <v>1225</v>
      </c>
      <c r="F175" s="607" t="b">
        <f t="shared" si="2"/>
        <v>0</v>
      </c>
    </row>
    <row r="176" spans="1:6" x14ac:dyDescent="0.25">
      <c r="A176" s="526">
        <v>175</v>
      </c>
      <c r="B176" s="678" t="s">
        <v>2177</v>
      </c>
      <c r="C176" s="598" t="s">
        <v>272</v>
      </c>
      <c r="D176" s="456" t="s">
        <v>1226</v>
      </c>
      <c r="F176" s="607" t="b">
        <f t="shared" si="2"/>
        <v>0</v>
      </c>
    </row>
    <row r="177" spans="1:6" x14ac:dyDescent="0.25">
      <c r="A177" s="526">
        <v>176</v>
      </c>
      <c r="B177" s="678" t="s">
        <v>2178</v>
      </c>
      <c r="C177" s="598" t="s">
        <v>273</v>
      </c>
      <c r="D177" s="456" t="s">
        <v>1227</v>
      </c>
      <c r="F177" s="607" t="b">
        <f t="shared" si="2"/>
        <v>0</v>
      </c>
    </row>
    <row r="178" spans="1:6" x14ac:dyDescent="0.25">
      <c r="A178" s="526">
        <v>177</v>
      </c>
      <c r="B178" s="700" t="s">
        <v>2179</v>
      </c>
      <c r="C178" s="605" t="s">
        <v>264</v>
      </c>
      <c r="D178" s="456" t="s">
        <v>1228</v>
      </c>
      <c r="F178" s="607" t="b">
        <f t="shared" si="2"/>
        <v>0</v>
      </c>
    </row>
    <row r="179" spans="1:6" ht="22.5" x14ac:dyDescent="0.25">
      <c r="A179" s="526">
        <v>178</v>
      </c>
      <c r="B179" s="701" t="s">
        <v>2180</v>
      </c>
      <c r="C179" s="485" t="s">
        <v>265</v>
      </c>
      <c r="D179" s="456" t="s">
        <v>1229</v>
      </c>
      <c r="F179" s="607" t="b">
        <f t="shared" si="2"/>
        <v>0</v>
      </c>
    </row>
    <row r="180" spans="1:6" ht="33.75" x14ac:dyDescent="0.25">
      <c r="A180" s="526">
        <v>179</v>
      </c>
      <c r="B180" s="701" t="s">
        <v>2181</v>
      </c>
      <c r="C180" s="485" t="s">
        <v>266</v>
      </c>
      <c r="D180" s="456" t="s">
        <v>1230</v>
      </c>
      <c r="F180" s="607" t="b">
        <f t="shared" si="2"/>
        <v>0</v>
      </c>
    </row>
    <row r="181" spans="1:6" ht="22.5" x14ac:dyDescent="0.25">
      <c r="A181" s="526">
        <v>180</v>
      </c>
      <c r="B181" s="701" t="s">
        <v>2182</v>
      </c>
      <c r="C181" s="485" t="s">
        <v>267</v>
      </c>
      <c r="D181" s="456" t="s">
        <v>1231</v>
      </c>
      <c r="F181" s="607" t="b">
        <f t="shared" si="2"/>
        <v>0</v>
      </c>
    </row>
    <row r="182" spans="1:6" x14ac:dyDescent="0.2">
      <c r="A182" s="526">
        <v>181</v>
      </c>
      <c r="B182" s="695" t="s">
        <v>2183</v>
      </c>
      <c r="C182" s="481" t="s">
        <v>665</v>
      </c>
      <c r="D182" s="456" t="s">
        <v>1232</v>
      </c>
      <c r="F182" s="607" t="b">
        <f t="shared" si="2"/>
        <v>0</v>
      </c>
    </row>
    <row r="183" spans="1:6" x14ac:dyDescent="0.2">
      <c r="A183" s="526">
        <v>182</v>
      </c>
      <c r="B183" s="695" t="s">
        <v>2184</v>
      </c>
      <c r="C183" s="481" t="s">
        <v>666</v>
      </c>
      <c r="D183" s="456" t="s">
        <v>1233</v>
      </c>
      <c r="F183" s="607" t="b">
        <f t="shared" si="2"/>
        <v>0</v>
      </c>
    </row>
    <row r="184" spans="1:6" x14ac:dyDescent="0.2">
      <c r="A184" s="526">
        <v>183</v>
      </c>
      <c r="B184" s="695" t="s">
        <v>2185</v>
      </c>
      <c r="C184" s="481" t="s">
        <v>667</v>
      </c>
      <c r="D184" s="456" t="s">
        <v>1234</v>
      </c>
      <c r="F184" s="607" t="b">
        <f t="shared" si="2"/>
        <v>0</v>
      </c>
    </row>
    <row r="185" spans="1:6" x14ac:dyDescent="0.2">
      <c r="A185" s="526">
        <v>184</v>
      </c>
      <c r="B185" s="695" t="s">
        <v>2186</v>
      </c>
      <c r="C185" s="481" t="s">
        <v>668</v>
      </c>
      <c r="D185" s="456" t="s">
        <v>1235</v>
      </c>
      <c r="F185" s="607" t="b">
        <f t="shared" si="2"/>
        <v>0</v>
      </c>
    </row>
    <row r="186" spans="1:6" ht="25.5" x14ac:dyDescent="0.25">
      <c r="A186" s="526">
        <v>185</v>
      </c>
      <c r="B186" s="699" t="s">
        <v>2187</v>
      </c>
      <c r="C186" s="484" t="s">
        <v>672</v>
      </c>
      <c r="D186" s="456" t="s">
        <v>1236</v>
      </c>
      <c r="F186" s="607" t="b">
        <f t="shared" si="2"/>
        <v>0</v>
      </c>
    </row>
    <row r="187" spans="1:6" ht="45" x14ac:dyDescent="0.25">
      <c r="A187" s="526">
        <v>186</v>
      </c>
      <c r="B187" s="691" t="s">
        <v>2188</v>
      </c>
      <c r="C187" s="479" t="s">
        <v>619</v>
      </c>
      <c r="D187" s="456" t="s">
        <v>1237</v>
      </c>
      <c r="F187" s="607" t="b">
        <f t="shared" si="2"/>
        <v>0</v>
      </c>
    </row>
    <row r="188" spans="1:6" x14ac:dyDescent="0.2">
      <c r="A188" s="526">
        <v>187</v>
      </c>
      <c r="B188" s="695" t="s">
        <v>2189</v>
      </c>
      <c r="C188" s="481" t="s">
        <v>669</v>
      </c>
      <c r="D188" s="456" t="s">
        <v>1239</v>
      </c>
      <c r="F188" s="607" t="b">
        <f t="shared" si="2"/>
        <v>0</v>
      </c>
    </row>
    <row r="189" spans="1:6" x14ac:dyDescent="0.2">
      <c r="A189" s="526">
        <v>188</v>
      </c>
      <c r="B189" s="695" t="s">
        <v>2190</v>
      </c>
      <c r="C189" s="481" t="s">
        <v>670</v>
      </c>
      <c r="D189" s="456" t="s">
        <v>1240</v>
      </c>
      <c r="F189" s="607" t="b">
        <f t="shared" si="2"/>
        <v>0</v>
      </c>
    </row>
    <row r="190" spans="1:6" x14ac:dyDescent="0.2">
      <c r="A190" s="526">
        <v>189</v>
      </c>
      <c r="B190" s="702" t="s">
        <v>2191</v>
      </c>
      <c r="C190" s="486" t="s">
        <v>987</v>
      </c>
      <c r="D190" s="456" t="s">
        <v>1241</v>
      </c>
      <c r="F190" s="607" t="b">
        <f t="shared" si="2"/>
        <v>0</v>
      </c>
    </row>
    <row r="191" spans="1:6" ht="15.75" thickBot="1" x14ac:dyDescent="0.25">
      <c r="A191" s="526">
        <v>190</v>
      </c>
      <c r="B191" s="695" t="s">
        <v>2192</v>
      </c>
      <c r="C191" s="481" t="s">
        <v>671</v>
      </c>
      <c r="D191" s="456" t="s">
        <v>1242</v>
      </c>
      <c r="F191" s="607" t="b">
        <f t="shared" si="2"/>
        <v>0</v>
      </c>
    </row>
    <row r="192" spans="1:6" ht="38.25" x14ac:dyDescent="0.25">
      <c r="A192" s="526">
        <v>191</v>
      </c>
      <c r="B192" s="675" t="s">
        <v>2193</v>
      </c>
      <c r="C192" s="472" t="s">
        <v>829</v>
      </c>
      <c r="D192" s="456" t="s">
        <v>1243</v>
      </c>
      <c r="F192" s="607" t="b">
        <f t="shared" si="2"/>
        <v>0</v>
      </c>
    </row>
    <row r="193" spans="1:6" x14ac:dyDescent="0.25">
      <c r="A193" s="526">
        <v>192</v>
      </c>
      <c r="B193" t="s">
        <v>2194</v>
      </c>
      <c r="C193" s="306" t="s">
        <v>803</v>
      </c>
      <c r="D193" s="456" t="s">
        <v>1245</v>
      </c>
      <c r="F193" s="607" t="b">
        <f t="shared" si="2"/>
        <v>0</v>
      </c>
    </row>
    <row r="194" spans="1:6" x14ac:dyDescent="0.25">
      <c r="A194" s="526">
        <v>193</v>
      </c>
      <c r="B194" t="s">
        <v>2195</v>
      </c>
      <c r="C194" s="306" t="s">
        <v>336</v>
      </c>
      <c r="D194" s="456" t="s">
        <v>1263</v>
      </c>
      <c r="F194" s="607" t="b">
        <f t="shared" si="2"/>
        <v>0</v>
      </c>
    </row>
    <row r="195" spans="1:6" ht="36" x14ac:dyDescent="0.25">
      <c r="A195" s="526">
        <v>194</v>
      </c>
      <c r="B195" s="676" t="s">
        <v>2196</v>
      </c>
      <c r="C195" s="473" t="s">
        <v>830</v>
      </c>
      <c r="D195" s="456" t="s">
        <v>1244</v>
      </c>
      <c r="F195" s="607" t="b">
        <f t="shared" ref="F195:F258" si="3">G195=B195</f>
        <v>0</v>
      </c>
    </row>
    <row r="196" spans="1:6" ht="51" x14ac:dyDescent="0.25">
      <c r="A196" s="526">
        <v>195</v>
      </c>
      <c r="B196" s="679" t="s">
        <v>2197</v>
      </c>
      <c r="C196" s="614" t="s">
        <v>979</v>
      </c>
      <c r="D196" s="456" t="s">
        <v>1246</v>
      </c>
      <c r="F196" s="607" t="b">
        <f t="shared" si="3"/>
        <v>0</v>
      </c>
    </row>
    <row r="197" spans="1:6" ht="25.5" x14ac:dyDescent="0.25">
      <c r="A197" s="526">
        <v>196</v>
      </c>
      <c r="B197" s="703" t="s">
        <v>2198</v>
      </c>
      <c r="C197" s="620" t="s">
        <v>985</v>
      </c>
      <c r="D197" s="456" t="s">
        <v>1247</v>
      </c>
      <c r="F197" s="607" t="b">
        <f t="shared" si="3"/>
        <v>0</v>
      </c>
    </row>
    <row r="198" spans="1:6" ht="45" x14ac:dyDescent="0.25">
      <c r="A198" s="526">
        <v>197</v>
      </c>
      <c r="B198" s="691" t="s">
        <v>2199</v>
      </c>
      <c r="C198" s="625" t="s">
        <v>849</v>
      </c>
      <c r="D198" s="456" t="s">
        <v>1248</v>
      </c>
      <c r="F198" s="607" t="b">
        <f t="shared" si="3"/>
        <v>0</v>
      </c>
    </row>
    <row r="199" spans="1:6" ht="33.75" x14ac:dyDescent="0.25">
      <c r="A199" s="526">
        <v>198</v>
      </c>
      <c r="B199" s="691" t="s">
        <v>2200</v>
      </c>
      <c r="C199" s="625" t="s">
        <v>1033</v>
      </c>
      <c r="D199" s="456" t="s">
        <v>1249</v>
      </c>
      <c r="F199" s="607" t="b">
        <f t="shared" si="3"/>
        <v>0</v>
      </c>
    </row>
    <row r="200" spans="1:6" ht="33.75" x14ac:dyDescent="0.25">
      <c r="A200" s="526">
        <v>199</v>
      </c>
      <c r="B200" s="691" t="s">
        <v>2201</v>
      </c>
      <c r="C200" s="625" t="s">
        <v>848</v>
      </c>
      <c r="D200" s="456" t="s">
        <v>1250</v>
      </c>
      <c r="F200" s="607" t="b">
        <f t="shared" si="3"/>
        <v>0</v>
      </c>
    </row>
    <row r="201" spans="1:6" ht="56.25" x14ac:dyDescent="0.25">
      <c r="A201" s="526">
        <v>200</v>
      </c>
      <c r="B201" s="691" t="s">
        <v>2202</v>
      </c>
      <c r="C201" s="625" t="s">
        <v>886</v>
      </c>
      <c r="D201" s="456" t="s">
        <v>1251</v>
      </c>
      <c r="F201" s="607" t="b">
        <f t="shared" si="3"/>
        <v>0</v>
      </c>
    </row>
    <row r="202" spans="1:6" x14ac:dyDescent="0.25">
      <c r="A202" s="526">
        <v>201</v>
      </c>
      <c r="B202" s="704" t="s">
        <v>2203</v>
      </c>
      <c r="C202" s="615" t="s">
        <v>632</v>
      </c>
      <c r="D202" s="456" t="s">
        <v>1252</v>
      </c>
      <c r="F202" s="607" t="b">
        <f t="shared" si="3"/>
        <v>0</v>
      </c>
    </row>
    <row r="203" spans="1:6" x14ac:dyDescent="0.25">
      <c r="A203" s="526">
        <v>202</v>
      </c>
      <c r="B203" s="705" t="s">
        <v>2204</v>
      </c>
      <c r="C203" s="616" t="s">
        <v>1865</v>
      </c>
      <c r="D203" s="456" t="s">
        <v>1253</v>
      </c>
      <c r="F203" s="607" t="b">
        <f t="shared" si="3"/>
        <v>0</v>
      </c>
    </row>
    <row r="204" spans="1:6" x14ac:dyDescent="0.25">
      <c r="A204" s="526">
        <v>203</v>
      </c>
      <c r="B204" s="680" t="s">
        <v>2205</v>
      </c>
      <c r="C204" s="474" t="s">
        <v>648</v>
      </c>
      <c r="D204" s="456" t="s">
        <v>1254</v>
      </c>
      <c r="F204" s="607" t="b">
        <f t="shared" si="3"/>
        <v>0</v>
      </c>
    </row>
    <row r="205" spans="1:6" ht="25.5" x14ac:dyDescent="0.25">
      <c r="A205" s="526">
        <v>204</v>
      </c>
      <c r="B205" s="699" t="s">
        <v>2206</v>
      </c>
      <c r="C205" s="608" t="s">
        <v>650</v>
      </c>
      <c r="D205" s="456" t="s">
        <v>1255</v>
      </c>
      <c r="F205" s="607" t="b">
        <f t="shared" si="3"/>
        <v>0</v>
      </c>
    </row>
    <row r="206" spans="1:6" ht="45" x14ac:dyDescent="0.25">
      <c r="A206" s="526">
        <v>205</v>
      </c>
      <c r="B206" s="691" t="s">
        <v>2207</v>
      </c>
      <c r="C206" s="609" t="s">
        <v>1036</v>
      </c>
      <c r="D206" s="456" t="s">
        <v>1256</v>
      </c>
      <c r="F206" s="607" t="b">
        <f t="shared" si="3"/>
        <v>0</v>
      </c>
    </row>
    <row r="207" spans="1:6" ht="22.5" x14ac:dyDescent="0.25">
      <c r="A207" s="526">
        <v>206</v>
      </c>
      <c r="B207" s="691" t="s">
        <v>2208</v>
      </c>
      <c r="C207" s="609" t="s">
        <v>1038</v>
      </c>
      <c r="D207" s="456" t="s">
        <v>1257</v>
      </c>
      <c r="F207" s="607" t="b">
        <f t="shared" si="3"/>
        <v>0</v>
      </c>
    </row>
    <row r="208" spans="1:6" ht="33.75" x14ac:dyDescent="0.25">
      <c r="A208" s="526">
        <v>207</v>
      </c>
      <c r="B208" s="691" t="s">
        <v>2209</v>
      </c>
      <c r="C208" s="609" t="s">
        <v>977</v>
      </c>
      <c r="D208" s="456" t="s">
        <v>1258</v>
      </c>
      <c r="F208" s="607" t="b">
        <f t="shared" si="3"/>
        <v>0</v>
      </c>
    </row>
    <row r="209" spans="1:6" ht="22.5" x14ac:dyDescent="0.25">
      <c r="A209" s="526">
        <v>208</v>
      </c>
      <c r="B209" s="691" t="s">
        <v>2210</v>
      </c>
      <c r="C209" s="609" t="s">
        <v>649</v>
      </c>
      <c r="D209" s="456" t="s">
        <v>1259</v>
      </c>
      <c r="F209" s="607" t="b">
        <f t="shared" si="3"/>
        <v>0</v>
      </c>
    </row>
    <row r="210" spans="1:6" x14ac:dyDescent="0.25">
      <c r="A210" s="526">
        <v>209</v>
      </c>
      <c r="B210" s="706" t="s">
        <v>2211</v>
      </c>
      <c r="C210" s="626" t="s">
        <v>629</v>
      </c>
      <c r="D210" s="456" t="s">
        <v>1574</v>
      </c>
      <c r="F210" s="607" t="b">
        <f t="shared" si="3"/>
        <v>0</v>
      </c>
    </row>
    <row r="211" spans="1:6" ht="25.5" x14ac:dyDescent="0.25">
      <c r="A211" s="526">
        <v>210</v>
      </c>
      <c r="B211" s="699" t="s">
        <v>2212</v>
      </c>
      <c r="C211" s="608" t="s">
        <v>654</v>
      </c>
      <c r="D211" s="456" t="s">
        <v>1260</v>
      </c>
      <c r="F211" s="607" t="b">
        <f t="shared" si="3"/>
        <v>0</v>
      </c>
    </row>
    <row r="212" spans="1:6" ht="33.75" x14ac:dyDescent="0.25">
      <c r="A212" s="526">
        <v>211</v>
      </c>
      <c r="B212" s="691" t="s">
        <v>2213</v>
      </c>
      <c r="C212" s="625" t="s">
        <v>1035</v>
      </c>
      <c r="D212" s="456" t="s">
        <v>1261</v>
      </c>
      <c r="F212" s="607" t="b">
        <f t="shared" si="3"/>
        <v>0</v>
      </c>
    </row>
    <row r="213" spans="1:6" ht="67.5" x14ac:dyDescent="0.25">
      <c r="A213" s="526">
        <v>212</v>
      </c>
      <c r="B213" s="707" t="s">
        <v>2214</v>
      </c>
      <c r="C213" s="487" t="s">
        <v>1034</v>
      </c>
      <c r="D213" s="456" t="s">
        <v>1262</v>
      </c>
      <c r="F213" s="607" t="b">
        <f t="shared" si="3"/>
        <v>0</v>
      </c>
    </row>
    <row r="214" spans="1:6" ht="25.5" x14ac:dyDescent="0.25">
      <c r="A214" s="526">
        <v>213</v>
      </c>
      <c r="B214" s="679" t="s">
        <v>2215</v>
      </c>
      <c r="C214" s="614" t="s">
        <v>978</v>
      </c>
      <c r="D214" s="456" t="s">
        <v>1264</v>
      </c>
      <c r="F214" s="607" t="b">
        <f t="shared" si="3"/>
        <v>0</v>
      </c>
    </row>
    <row r="215" spans="1:6" ht="38.25" x14ac:dyDescent="0.25">
      <c r="A215" s="526">
        <v>214</v>
      </c>
      <c r="B215" s="708" t="s">
        <v>2216</v>
      </c>
      <c r="C215" s="617" t="s">
        <v>1037</v>
      </c>
      <c r="D215" s="456" t="s">
        <v>1265</v>
      </c>
      <c r="F215" s="607" t="b">
        <f t="shared" si="3"/>
        <v>0</v>
      </c>
    </row>
    <row r="216" spans="1:6" ht="51" x14ac:dyDescent="0.25">
      <c r="A216" s="526">
        <v>215</v>
      </c>
      <c r="B216" s="709" t="s">
        <v>2217</v>
      </c>
      <c r="C216" s="488" t="s">
        <v>841</v>
      </c>
      <c r="D216" s="456" t="s">
        <v>1266</v>
      </c>
      <c r="F216" s="607" t="b">
        <f t="shared" si="3"/>
        <v>0</v>
      </c>
    </row>
    <row r="217" spans="1:6" ht="22.5" x14ac:dyDescent="0.25">
      <c r="A217" s="526">
        <v>216</v>
      </c>
      <c r="B217" s="678" t="s">
        <v>2218</v>
      </c>
      <c r="C217" s="598" t="s">
        <v>281</v>
      </c>
      <c r="D217" s="456" t="s">
        <v>1271</v>
      </c>
      <c r="F217" s="607" t="b">
        <f t="shared" si="3"/>
        <v>0</v>
      </c>
    </row>
    <row r="218" spans="1:6" x14ac:dyDescent="0.25">
      <c r="A218" s="526">
        <v>217</v>
      </c>
      <c r="B218" s="710" t="s">
        <v>2219</v>
      </c>
      <c r="C218" s="489" t="s">
        <v>337</v>
      </c>
      <c r="D218" s="456" t="s">
        <v>1272</v>
      </c>
      <c r="F218" s="607" t="b">
        <f t="shared" si="3"/>
        <v>0</v>
      </c>
    </row>
    <row r="219" spans="1:6" x14ac:dyDescent="0.25">
      <c r="A219" s="526">
        <v>218</v>
      </c>
      <c r="B219" s="711" t="s">
        <v>2220</v>
      </c>
      <c r="C219" s="490" t="s">
        <v>338</v>
      </c>
      <c r="D219" s="456" t="s">
        <v>1273</v>
      </c>
      <c r="F219" s="607" t="b">
        <f t="shared" si="3"/>
        <v>0</v>
      </c>
    </row>
    <row r="220" spans="1:6" x14ac:dyDescent="0.25">
      <c r="A220" s="526">
        <v>219</v>
      </c>
      <c r="B220" s="711" t="s">
        <v>2221</v>
      </c>
      <c r="C220" s="490" t="s">
        <v>339</v>
      </c>
      <c r="D220" s="456" t="s">
        <v>1274</v>
      </c>
      <c r="F220" s="607" t="b">
        <f t="shared" si="3"/>
        <v>0</v>
      </c>
    </row>
    <row r="221" spans="1:6" x14ac:dyDescent="0.25">
      <c r="A221" s="526">
        <v>220</v>
      </c>
      <c r="B221" s="711" t="s">
        <v>2222</v>
      </c>
      <c r="C221" s="490" t="s">
        <v>340</v>
      </c>
      <c r="D221" s="456" t="s">
        <v>1275</v>
      </c>
      <c r="F221" s="607" t="b">
        <f t="shared" si="3"/>
        <v>0</v>
      </c>
    </row>
    <row r="222" spans="1:6" x14ac:dyDescent="0.25">
      <c r="A222" s="526">
        <v>221</v>
      </c>
      <c r="B222" s="711" t="s">
        <v>2223</v>
      </c>
      <c r="C222" s="490" t="s">
        <v>982</v>
      </c>
      <c r="D222" s="456" t="s">
        <v>1276</v>
      </c>
      <c r="F222" s="607" t="b">
        <f t="shared" si="3"/>
        <v>0</v>
      </c>
    </row>
    <row r="223" spans="1:6" x14ac:dyDescent="0.25">
      <c r="A223" s="526">
        <v>222</v>
      </c>
      <c r="B223" s="712" t="s">
        <v>2224</v>
      </c>
      <c r="C223" s="613" t="s">
        <v>980</v>
      </c>
      <c r="D223" s="456" t="s">
        <v>1277</v>
      </c>
      <c r="F223" s="607" t="b">
        <f t="shared" si="3"/>
        <v>0</v>
      </c>
    </row>
    <row r="224" spans="1:6" x14ac:dyDescent="0.25">
      <c r="A224" s="526">
        <v>223</v>
      </c>
      <c r="B224" s="712" t="s">
        <v>2225</v>
      </c>
      <c r="C224" s="613" t="s">
        <v>981</v>
      </c>
      <c r="D224" s="456" t="s">
        <v>1278</v>
      </c>
      <c r="F224" s="607" t="b">
        <f t="shared" si="3"/>
        <v>0</v>
      </c>
    </row>
    <row r="225" spans="1:6" x14ac:dyDescent="0.25">
      <c r="A225" s="526">
        <v>224</v>
      </c>
      <c r="B225" s="713" t="s">
        <v>2226</v>
      </c>
      <c r="C225" s="491" t="s">
        <v>341</v>
      </c>
      <c r="D225" s="456" t="s">
        <v>1279</v>
      </c>
      <c r="F225" s="607" t="b">
        <f t="shared" si="3"/>
        <v>0</v>
      </c>
    </row>
    <row r="226" spans="1:6" ht="38.25" x14ac:dyDescent="0.25">
      <c r="A226" s="526">
        <v>225</v>
      </c>
      <c r="B226" s="709" t="s">
        <v>2227</v>
      </c>
      <c r="C226" s="488" t="s">
        <v>653</v>
      </c>
      <c r="D226" s="456" t="s">
        <v>1267</v>
      </c>
      <c r="F226" s="607" t="b">
        <f t="shared" si="3"/>
        <v>0</v>
      </c>
    </row>
    <row r="227" spans="1:6" ht="56.25" x14ac:dyDescent="0.25">
      <c r="A227" s="526">
        <v>226</v>
      </c>
      <c r="B227" s="678" t="s">
        <v>2228</v>
      </c>
      <c r="C227" s="598" t="s">
        <v>342</v>
      </c>
      <c r="D227" s="456" t="s">
        <v>1268</v>
      </c>
      <c r="F227" s="607" t="b">
        <f t="shared" si="3"/>
        <v>0</v>
      </c>
    </row>
    <row r="228" spans="1:6" ht="51" x14ac:dyDescent="0.25">
      <c r="A228" s="526">
        <v>227</v>
      </c>
      <c r="B228" s="709" t="s">
        <v>2229</v>
      </c>
      <c r="C228" s="488" t="s">
        <v>983</v>
      </c>
      <c r="D228" s="456" t="s">
        <v>1269</v>
      </c>
      <c r="F228" s="607" t="b">
        <f t="shared" si="3"/>
        <v>0</v>
      </c>
    </row>
    <row r="229" spans="1:6" ht="51.75" thickBot="1" x14ac:dyDescent="0.3">
      <c r="A229" s="526">
        <v>228</v>
      </c>
      <c r="B229" s="709" t="s">
        <v>2230</v>
      </c>
      <c r="C229" s="488" t="s">
        <v>984</v>
      </c>
      <c r="D229" s="456" t="s">
        <v>1270</v>
      </c>
      <c r="F229" s="607" t="b">
        <f t="shared" si="3"/>
        <v>0</v>
      </c>
    </row>
    <row r="230" spans="1:6" ht="38.25" x14ac:dyDescent="0.25">
      <c r="A230" s="526">
        <v>229</v>
      </c>
      <c r="B230" s="675" t="s">
        <v>2231</v>
      </c>
      <c r="C230" s="472" t="s">
        <v>827</v>
      </c>
      <c r="D230" s="456" t="s">
        <v>1280</v>
      </c>
      <c r="F230" s="607" t="b">
        <f t="shared" si="3"/>
        <v>0</v>
      </c>
    </row>
    <row r="231" spans="1:6" x14ac:dyDescent="0.25">
      <c r="A231" s="526">
        <v>230</v>
      </c>
      <c r="B231" t="s">
        <v>2232</v>
      </c>
      <c r="C231" s="306" t="s">
        <v>885</v>
      </c>
      <c r="D231" s="456" t="s">
        <v>1431</v>
      </c>
      <c r="F231" s="607" t="b">
        <f t="shared" si="3"/>
        <v>0</v>
      </c>
    </row>
    <row r="232" spans="1:6" x14ac:dyDescent="0.25">
      <c r="A232" s="526">
        <v>231</v>
      </c>
      <c r="B232" t="s">
        <v>2233</v>
      </c>
      <c r="C232" s="306" t="s">
        <v>288</v>
      </c>
      <c r="D232" s="456" t="s">
        <v>1616</v>
      </c>
      <c r="F232" s="607" t="b">
        <f t="shared" si="3"/>
        <v>0</v>
      </c>
    </row>
    <row r="233" spans="1:6" x14ac:dyDescent="0.25">
      <c r="A233" s="526">
        <v>232</v>
      </c>
      <c r="B233" t="s">
        <v>2234</v>
      </c>
      <c r="C233" s="306" t="s">
        <v>1021</v>
      </c>
      <c r="D233" s="456" t="s">
        <v>1281</v>
      </c>
      <c r="F233" s="607" t="b">
        <f t="shared" si="3"/>
        <v>0</v>
      </c>
    </row>
    <row r="234" spans="1:6" ht="18" x14ac:dyDescent="0.25">
      <c r="A234" s="526">
        <v>233</v>
      </c>
      <c r="B234" s="676" t="s">
        <v>2235</v>
      </c>
      <c r="C234" s="473" t="s">
        <v>828</v>
      </c>
      <c r="D234" s="456" t="s">
        <v>1282</v>
      </c>
      <c r="F234" s="607" t="b">
        <f t="shared" si="3"/>
        <v>0</v>
      </c>
    </row>
    <row r="235" spans="1:6" ht="15.75" x14ac:dyDescent="0.25">
      <c r="A235" s="526">
        <v>234</v>
      </c>
      <c r="B235" s="677" t="s">
        <v>2236</v>
      </c>
      <c r="C235" s="599" t="s">
        <v>887</v>
      </c>
      <c r="D235" s="456" t="s">
        <v>1456</v>
      </c>
      <c r="F235" s="607" t="b">
        <f t="shared" si="3"/>
        <v>0</v>
      </c>
    </row>
    <row r="236" spans="1:6" ht="33.75" x14ac:dyDescent="0.25">
      <c r="A236" s="526">
        <v>235</v>
      </c>
      <c r="B236" s="714" t="s">
        <v>2237</v>
      </c>
      <c r="C236" s="492" t="s">
        <v>884</v>
      </c>
      <c r="D236" s="456" t="s">
        <v>1457</v>
      </c>
      <c r="F236" s="607" t="b">
        <f t="shared" si="3"/>
        <v>0</v>
      </c>
    </row>
    <row r="237" spans="1:6" x14ac:dyDescent="0.25">
      <c r="A237" s="526">
        <v>236</v>
      </c>
      <c r="B237" s="715" t="s">
        <v>2238</v>
      </c>
      <c r="C237" s="621" t="s">
        <v>347</v>
      </c>
      <c r="D237" s="456" t="s">
        <v>1458</v>
      </c>
      <c r="F237" s="607" t="b">
        <f t="shared" si="3"/>
        <v>0</v>
      </c>
    </row>
    <row r="238" spans="1:6" x14ac:dyDescent="0.25">
      <c r="A238" s="526">
        <v>237</v>
      </c>
      <c r="B238" s="715" t="s">
        <v>2239</v>
      </c>
      <c r="C238" s="621" t="s">
        <v>348</v>
      </c>
      <c r="D238" s="456" t="s">
        <v>1459</v>
      </c>
      <c r="F238" s="607" t="b">
        <f t="shared" si="3"/>
        <v>0</v>
      </c>
    </row>
    <row r="239" spans="1:6" x14ac:dyDescent="0.25">
      <c r="A239" s="526">
        <v>238</v>
      </c>
      <c r="B239" s="715" t="s">
        <v>2240</v>
      </c>
      <c r="C239" s="621" t="s">
        <v>349</v>
      </c>
      <c r="D239" s="456" t="s">
        <v>1460</v>
      </c>
      <c r="F239" s="607" t="b">
        <f t="shared" si="3"/>
        <v>0</v>
      </c>
    </row>
    <row r="240" spans="1:6" x14ac:dyDescent="0.25">
      <c r="A240" s="526">
        <v>239</v>
      </c>
      <c r="B240" s="715" t="s">
        <v>2241</v>
      </c>
      <c r="C240" s="621" t="s">
        <v>350</v>
      </c>
      <c r="D240" s="456" t="s">
        <v>1461</v>
      </c>
      <c r="F240" s="607" t="b">
        <f t="shared" si="3"/>
        <v>0</v>
      </c>
    </row>
    <row r="241" spans="1:6" x14ac:dyDescent="0.25">
      <c r="A241" s="526">
        <v>240</v>
      </c>
      <c r="B241" s="715" t="s">
        <v>2242</v>
      </c>
      <c r="C241" s="621" t="s">
        <v>351</v>
      </c>
      <c r="D241" s="456" t="s">
        <v>1462</v>
      </c>
      <c r="F241" s="607" t="b">
        <f t="shared" si="3"/>
        <v>0</v>
      </c>
    </row>
    <row r="242" spans="1:6" x14ac:dyDescent="0.25">
      <c r="A242" s="526">
        <v>241</v>
      </c>
      <c r="B242" s="715" t="s">
        <v>2243</v>
      </c>
      <c r="C242" s="621" t="s">
        <v>352</v>
      </c>
      <c r="D242" s="456" t="s">
        <v>1463</v>
      </c>
      <c r="F242" s="607" t="b">
        <f t="shared" si="3"/>
        <v>0</v>
      </c>
    </row>
    <row r="243" spans="1:6" ht="22.5" x14ac:dyDescent="0.25">
      <c r="A243" s="526">
        <v>242</v>
      </c>
      <c r="B243" s="715" t="s">
        <v>2244</v>
      </c>
      <c r="C243" s="621" t="s">
        <v>353</v>
      </c>
      <c r="D243" s="456" t="s">
        <v>1464</v>
      </c>
      <c r="F243" s="607" t="b">
        <f t="shared" si="3"/>
        <v>0</v>
      </c>
    </row>
    <row r="244" spans="1:6" ht="22.5" x14ac:dyDescent="0.25">
      <c r="A244" s="526">
        <v>243</v>
      </c>
      <c r="B244" s="715" t="s">
        <v>2245</v>
      </c>
      <c r="C244" s="621" t="s">
        <v>354</v>
      </c>
      <c r="D244" s="456" t="s">
        <v>1465</v>
      </c>
      <c r="F244" s="607" t="b">
        <f t="shared" si="3"/>
        <v>0</v>
      </c>
    </row>
    <row r="245" spans="1:6" ht="22.5" x14ac:dyDescent="0.25">
      <c r="A245" s="526">
        <v>244</v>
      </c>
      <c r="B245" s="714" t="s">
        <v>2246</v>
      </c>
      <c r="C245" s="492" t="s">
        <v>854</v>
      </c>
      <c r="D245" s="456" t="s">
        <v>1466</v>
      </c>
      <c r="F245" s="607" t="b">
        <f t="shared" si="3"/>
        <v>0</v>
      </c>
    </row>
    <row r="246" spans="1:6" ht="22.5" x14ac:dyDescent="0.25">
      <c r="A246" s="526">
        <v>245</v>
      </c>
      <c r="B246" s="714" t="s">
        <v>2247</v>
      </c>
      <c r="C246" s="492" t="s">
        <v>651</v>
      </c>
      <c r="D246" s="456" t="s">
        <v>1467</v>
      </c>
      <c r="F246" s="607" t="b">
        <f t="shared" si="3"/>
        <v>0</v>
      </c>
    </row>
    <row r="247" spans="1:6" x14ac:dyDescent="0.25">
      <c r="A247" s="526">
        <v>246</v>
      </c>
      <c r="B247" s="703" t="s">
        <v>2248</v>
      </c>
      <c r="C247" s="620" t="s">
        <v>1913</v>
      </c>
      <c r="D247" s="456" t="s">
        <v>1283</v>
      </c>
      <c r="F247" s="607" t="b">
        <f t="shared" si="3"/>
        <v>0</v>
      </c>
    </row>
    <row r="248" spans="1:6" ht="42" x14ac:dyDescent="0.25">
      <c r="A248" s="526">
        <v>247</v>
      </c>
      <c r="B248" s="696" t="s">
        <v>2249</v>
      </c>
      <c r="C248" s="493" t="s">
        <v>1011</v>
      </c>
      <c r="D248" s="456" t="s">
        <v>1284</v>
      </c>
      <c r="F248" s="607" t="b">
        <f t="shared" si="3"/>
        <v>0</v>
      </c>
    </row>
    <row r="249" spans="1:6" x14ac:dyDescent="0.25">
      <c r="A249" s="526">
        <v>248</v>
      </c>
      <c r="B249" s="716" t="s">
        <v>2250</v>
      </c>
      <c r="C249" s="618" t="s">
        <v>418</v>
      </c>
      <c r="D249" s="456" t="s">
        <v>1524</v>
      </c>
      <c r="F249" s="607" t="b">
        <f t="shared" si="3"/>
        <v>0</v>
      </c>
    </row>
    <row r="250" spans="1:6" x14ac:dyDescent="0.25">
      <c r="A250" s="526">
        <v>249</v>
      </c>
      <c r="B250" s="691" t="s">
        <v>2251</v>
      </c>
      <c r="C250" s="625" t="s">
        <v>435</v>
      </c>
      <c r="D250" s="456" t="s">
        <v>1430</v>
      </c>
      <c r="F250" s="607" t="b">
        <f t="shared" si="3"/>
        <v>0</v>
      </c>
    </row>
    <row r="251" spans="1:6" ht="22.5" x14ac:dyDescent="0.25">
      <c r="A251" s="526">
        <v>250</v>
      </c>
      <c r="B251" s="707" t="s">
        <v>2252</v>
      </c>
      <c r="C251" s="487" t="s">
        <v>437</v>
      </c>
      <c r="D251" s="456" t="s">
        <v>1419</v>
      </c>
      <c r="F251" s="607" t="b">
        <f t="shared" si="3"/>
        <v>0</v>
      </c>
    </row>
    <row r="252" spans="1:6" ht="22.5" x14ac:dyDescent="0.25">
      <c r="A252" s="526">
        <v>251</v>
      </c>
      <c r="B252" s="707" t="s">
        <v>2253</v>
      </c>
      <c r="C252" s="487" t="s">
        <v>927</v>
      </c>
      <c r="D252" s="456" t="s">
        <v>1420</v>
      </c>
      <c r="F252" s="607" t="b">
        <f t="shared" si="3"/>
        <v>0</v>
      </c>
    </row>
    <row r="253" spans="1:6" ht="45" x14ac:dyDescent="0.25">
      <c r="A253" s="526">
        <v>252</v>
      </c>
      <c r="B253" s="707" t="s">
        <v>2254</v>
      </c>
      <c r="C253" s="487" t="s">
        <v>515</v>
      </c>
      <c r="D253" s="456" t="s">
        <v>1569</v>
      </c>
      <c r="F253" s="607" t="b">
        <f t="shared" si="3"/>
        <v>0</v>
      </c>
    </row>
    <row r="254" spans="1:6" x14ac:dyDescent="0.25">
      <c r="A254" s="526">
        <v>253</v>
      </c>
      <c r="B254" s="717" t="s">
        <v>2255</v>
      </c>
      <c r="C254" s="494" t="s">
        <v>578</v>
      </c>
      <c r="D254" s="456" t="s">
        <v>1570</v>
      </c>
      <c r="F254" s="607" t="b">
        <f t="shared" si="3"/>
        <v>0</v>
      </c>
    </row>
    <row r="255" spans="1:6" x14ac:dyDescent="0.25">
      <c r="A255" s="526">
        <v>254</v>
      </c>
      <c r="B255" s="717" t="s">
        <v>2256</v>
      </c>
      <c r="C255" s="494" t="s">
        <v>579</v>
      </c>
      <c r="D255" s="456" t="s">
        <v>1571</v>
      </c>
      <c r="F255" s="607" t="b">
        <f t="shared" si="3"/>
        <v>0</v>
      </c>
    </row>
    <row r="256" spans="1:6" x14ac:dyDescent="0.25">
      <c r="A256" s="526">
        <v>255</v>
      </c>
      <c r="B256" s="718" t="s">
        <v>2257</v>
      </c>
      <c r="C256" s="619" t="s">
        <v>897</v>
      </c>
      <c r="D256" s="456" t="s">
        <v>1423</v>
      </c>
      <c r="F256" s="607" t="b">
        <f t="shared" si="3"/>
        <v>0</v>
      </c>
    </row>
    <row r="257" spans="1:6" x14ac:dyDescent="0.25">
      <c r="A257" s="526">
        <v>256</v>
      </c>
      <c r="B257" s="719" t="s">
        <v>2258</v>
      </c>
      <c r="C257" s="624" t="s">
        <v>404</v>
      </c>
      <c r="D257" s="456" t="s">
        <v>1442</v>
      </c>
      <c r="F257" s="607" t="b">
        <f t="shared" si="3"/>
        <v>0</v>
      </c>
    </row>
    <row r="258" spans="1:6" x14ac:dyDescent="0.25">
      <c r="A258" s="526">
        <v>257</v>
      </c>
      <c r="B258" s="720" t="s">
        <v>2259</v>
      </c>
      <c r="C258" s="622" t="s">
        <v>583</v>
      </c>
      <c r="D258" s="456" t="s">
        <v>1575</v>
      </c>
      <c r="F258" s="607" t="b">
        <f t="shared" si="3"/>
        <v>0</v>
      </c>
    </row>
    <row r="259" spans="1:6" x14ac:dyDescent="0.2">
      <c r="A259" s="526">
        <v>258</v>
      </c>
      <c r="B259" s="721" t="s">
        <v>2260</v>
      </c>
      <c r="C259" s="287" t="s">
        <v>434</v>
      </c>
      <c r="D259" s="456" t="s">
        <v>1576</v>
      </c>
      <c r="F259" s="607" t="b">
        <f t="shared" ref="F259:F322" si="4">G259=B259</f>
        <v>0</v>
      </c>
    </row>
    <row r="260" spans="1:6" ht="56.25" x14ac:dyDescent="0.25">
      <c r="A260" s="526">
        <v>259</v>
      </c>
      <c r="B260" s="691" t="s">
        <v>2261</v>
      </c>
      <c r="C260" s="625" t="s">
        <v>855</v>
      </c>
      <c r="D260" s="456" t="s">
        <v>1380</v>
      </c>
      <c r="F260" s="607" t="b">
        <f t="shared" si="4"/>
        <v>0</v>
      </c>
    </row>
    <row r="261" spans="1:6" ht="33.75" x14ac:dyDescent="0.25">
      <c r="A261" s="526">
        <v>260</v>
      </c>
      <c r="B261" s="707" t="s">
        <v>2262</v>
      </c>
      <c r="C261" s="487" t="s">
        <v>929</v>
      </c>
      <c r="D261" s="456" t="s">
        <v>1381</v>
      </c>
      <c r="F261" s="607" t="b">
        <f t="shared" si="4"/>
        <v>0</v>
      </c>
    </row>
    <row r="262" spans="1:6" ht="22.5" x14ac:dyDescent="0.25">
      <c r="A262" s="526">
        <v>261</v>
      </c>
      <c r="B262" s="707" t="s">
        <v>2263</v>
      </c>
      <c r="C262" s="487" t="s">
        <v>1866</v>
      </c>
      <c r="D262" s="456" t="s">
        <v>1382</v>
      </c>
      <c r="F262" s="607" t="b">
        <f t="shared" si="4"/>
        <v>0</v>
      </c>
    </row>
    <row r="263" spans="1:6" ht="22.5" x14ac:dyDescent="0.25">
      <c r="A263" s="526">
        <v>262</v>
      </c>
      <c r="B263" s="707" t="s">
        <v>2264</v>
      </c>
      <c r="C263" s="487" t="s">
        <v>440</v>
      </c>
      <c r="D263" s="456" t="s">
        <v>1383</v>
      </c>
      <c r="F263" s="607" t="b">
        <f t="shared" si="4"/>
        <v>0</v>
      </c>
    </row>
    <row r="264" spans="1:6" x14ac:dyDescent="0.25">
      <c r="A264" s="526">
        <v>263</v>
      </c>
      <c r="B264" s="719" t="s">
        <v>2265</v>
      </c>
      <c r="C264" s="624" t="s">
        <v>439</v>
      </c>
      <c r="D264" s="456" t="s">
        <v>1577</v>
      </c>
      <c r="F264" s="607" t="b">
        <f t="shared" si="4"/>
        <v>0</v>
      </c>
    </row>
    <row r="265" spans="1:6" ht="15.75" x14ac:dyDescent="0.25">
      <c r="A265" s="526">
        <v>264</v>
      </c>
      <c r="B265" s="698" t="s">
        <v>2266</v>
      </c>
      <c r="C265" s="483" t="s">
        <v>838</v>
      </c>
      <c r="D265" s="456" t="s">
        <v>1285</v>
      </c>
      <c r="F265" s="607" t="b">
        <f t="shared" si="4"/>
        <v>0</v>
      </c>
    </row>
    <row r="266" spans="1:6" ht="25.5" x14ac:dyDescent="0.25">
      <c r="A266" s="526">
        <v>265</v>
      </c>
      <c r="B266" s="703" t="s">
        <v>2267</v>
      </c>
      <c r="C266" s="620" t="s">
        <v>415</v>
      </c>
      <c r="D266" s="456" t="s">
        <v>1286</v>
      </c>
      <c r="F266" s="607" t="b">
        <f t="shared" si="4"/>
        <v>0</v>
      </c>
    </row>
    <row r="267" spans="1:6" ht="42" x14ac:dyDescent="0.25">
      <c r="A267" s="526">
        <v>266</v>
      </c>
      <c r="B267" s="696" t="s">
        <v>2268</v>
      </c>
      <c r="C267" s="493" t="s">
        <v>972</v>
      </c>
      <c r="D267" s="456" t="s">
        <v>1287</v>
      </c>
      <c r="F267" s="607" t="b">
        <f t="shared" si="4"/>
        <v>0</v>
      </c>
    </row>
    <row r="268" spans="1:6" x14ac:dyDescent="0.25">
      <c r="A268" s="526">
        <v>267</v>
      </c>
      <c r="B268" s="716" t="s">
        <v>2269</v>
      </c>
      <c r="C268" s="618" t="s">
        <v>652</v>
      </c>
      <c r="D268" s="456" t="s">
        <v>1288</v>
      </c>
      <c r="F268" s="607" t="b">
        <f t="shared" si="4"/>
        <v>0</v>
      </c>
    </row>
    <row r="269" spans="1:6" x14ac:dyDescent="0.25">
      <c r="A269" s="526">
        <v>268</v>
      </c>
      <c r="B269" s="691" t="s">
        <v>2270</v>
      </c>
      <c r="C269" s="625" t="s">
        <v>856</v>
      </c>
      <c r="D269" s="456" t="s">
        <v>1289</v>
      </c>
      <c r="F269" s="607" t="b">
        <f t="shared" si="4"/>
        <v>0</v>
      </c>
    </row>
    <row r="270" spans="1:6" ht="22.5" x14ac:dyDescent="0.25">
      <c r="A270" s="526">
        <v>269</v>
      </c>
      <c r="B270" s="707" t="s">
        <v>2271</v>
      </c>
      <c r="C270" s="495" t="s">
        <v>798</v>
      </c>
      <c r="D270" s="456" t="s">
        <v>1378</v>
      </c>
      <c r="F270" s="607" t="b">
        <f t="shared" si="4"/>
        <v>0</v>
      </c>
    </row>
    <row r="271" spans="1:6" ht="56.25" x14ac:dyDescent="0.25">
      <c r="A271" s="526">
        <v>270</v>
      </c>
      <c r="B271" s="707" t="s">
        <v>2272</v>
      </c>
      <c r="C271" s="495" t="s">
        <v>858</v>
      </c>
      <c r="D271" s="456" t="s">
        <v>1290</v>
      </c>
      <c r="F271" s="607" t="b">
        <f t="shared" si="4"/>
        <v>0</v>
      </c>
    </row>
    <row r="272" spans="1:6" ht="22.5" x14ac:dyDescent="0.25">
      <c r="A272" s="526">
        <v>271</v>
      </c>
      <c r="B272" s="707" t="s">
        <v>2273</v>
      </c>
      <c r="C272" s="495" t="s">
        <v>796</v>
      </c>
      <c r="D272" s="456" t="s">
        <v>1291</v>
      </c>
      <c r="F272" s="607" t="b">
        <f t="shared" si="4"/>
        <v>0</v>
      </c>
    </row>
    <row r="273" spans="1:6" x14ac:dyDescent="0.25">
      <c r="A273" s="526">
        <v>272</v>
      </c>
      <c r="B273" s="718" t="s">
        <v>2274</v>
      </c>
      <c r="C273" s="619" t="s">
        <v>842</v>
      </c>
      <c r="D273" s="456" t="s">
        <v>1402</v>
      </c>
      <c r="F273" s="607" t="b">
        <f t="shared" si="4"/>
        <v>0</v>
      </c>
    </row>
    <row r="274" spans="1:6" x14ac:dyDescent="0.25">
      <c r="A274" s="526">
        <v>273</v>
      </c>
      <c r="B274" s="718" t="s">
        <v>2275</v>
      </c>
      <c r="C274" s="619" t="s">
        <v>581</v>
      </c>
      <c r="D274" s="456" t="s">
        <v>1441</v>
      </c>
      <c r="F274" s="607" t="b">
        <f t="shared" si="4"/>
        <v>0</v>
      </c>
    </row>
    <row r="275" spans="1:6" x14ac:dyDescent="0.25">
      <c r="A275" s="526">
        <v>274</v>
      </c>
      <c r="B275" s="706" t="s">
        <v>2276</v>
      </c>
      <c r="C275" s="626" t="s">
        <v>584</v>
      </c>
      <c r="D275" s="456" t="s">
        <v>1306</v>
      </c>
      <c r="F275" s="607" t="b">
        <f t="shared" si="4"/>
        <v>0</v>
      </c>
    </row>
    <row r="276" spans="1:6" ht="15.75" x14ac:dyDescent="0.25">
      <c r="A276" s="526">
        <v>275</v>
      </c>
      <c r="B276" s="698" t="s">
        <v>2277</v>
      </c>
      <c r="C276" s="483" t="s">
        <v>839</v>
      </c>
      <c r="D276" s="456" t="s">
        <v>1292</v>
      </c>
      <c r="F276" s="607" t="b">
        <f t="shared" si="4"/>
        <v>0</v>
      </c>
    </row>
    <row r="277" spans="1:6" ht="25.5" x14ac:dyDescent="0.25">
      <c r="A277" s="526">
        <v>276</v>
      </c>
      <c r="B277" s="703" t="s">
        <v>2278</v>
      </c>
      <c r="C277" s="620" t="s">
        <v>792</v>
      </c>
      <c r="D277" s="456" t="s">
        <v>1293</v>
      </c>
      <c r="F277" s="607" t="b">
        <f t="shared" si="4"/>
        <v>0</v>
      </c>
    </row>
    <row r="278" spans="1:6" ht="42" x14ac:dyDescent="0.25">
      <c r="A278" s="526">
        <v>277</v>
      </c>
      <c r="B278" s="696" t="s">
        <v>2279</v>
      </c>
      <c r="C278" s="493" t="s">
        <v>973</v>
      </c>
      <c r="D278" s="456" t="s">
        <v>1294</v>
      </c>
      <c r="F278" s="607" t="b">
        <f t="shared" si="4"/>
        <v>0</v>
      </c>
    </row>
    <row r="279" spans="1:6" x14ac:dyDescent="0.25">
      <c r="A279" s="526">
        <v>278</v>
      </c>
      <c r="B279" s="716" t="s">
        <v>2280</v>
      </c>
      <c r="C279" s="618" t="s">
        <v>795</v>
      </c>
      <c r="D279" s="456" t="s">
        <v>1295</v>
      </c>
      <c r="F279" s="607" t="b">
        <f t="shared" si="4"/>
        <v>0</v>
      </c>
    </row>
    <row r="280" spans="1:6" x14ac:dyDescent="0.25">
      <c r="A280" s="526">
        <v>279</v>
      </c>
      <c r="B280" s="691" t="s">
        <v>2281</v>
      </c>
      <c r="C280" s="625" t="s">
        <v>975</v>
      </c>
      <c r="D280" s="456" t="s">
        <v>1296</v>
      </c>
      <c r="F280" s="607" t="b">
        <f t="shared" si="4"/>
        <v>0</v>
      </c>
    </row>
    <row r="281" spans="1:6" ht="22.5" x14ac:dyDescent="0.25">
      <c r="A281" s="526">
        <v>280</v>
      </c>
      <c r="B281" s="707" t="s">
        <v>2282</v>
      </c>
      <c r="C281" s="495" t="s">
        <v>805</v>
      </c>
      <c r="D281" s="456" t="s">
        <v>1297</v>
      </c>
      <c r="F281" s="607" t="b">
        <f t="shared" si="4"/>
        <v>0</v>
      </c>
    </row>
    <row r="282" spans="1:6" x14ac:dyDescent="0.25">
      <c r="A282" s="526">
        <v>281</v>
      </c>
      <c r="B282" s="718" t="s">
        <v>2283</v>
      </c>
      <c r="C282" s="619" t="s">
        <v>802</v>
      </c>
      <c r="D282" s="456" t="s">
        <v>1298</v>
      </c>
      <c r="F282" s="607" t="b">
        <f t="shared" si="4"/>
        <v>0</v>
      </c>
    </row>
    <row r="283" spans="1:6" x14ac:dyDescent="0.25">
      <c r="A283" s="526">
        <v>282</v>
      </c>
      <c r="B283" s="718" t="s">
        <v>2284</v>
      </c>
      <c r="C283" s="619" t="s">
        <v>586</v>
      </c>
      <c r="D283" s="456" t="s">
        <v>1299</v>
      </c>
      <c r="F283" s="607" t="b">
        <f t="shared" si="4"/>
        <v>0</v>
      </c>
    </row>
    <row r="284" spans="1:6" ht="15.75" x14ac:dyDescent="0.25">
      <c r="A284" s="526">
        <v>283</v>
      </c>
      <c r="B284" s="722" t="s">
        <v>2285</v>
      </c>
      <c r="C284" s="496" t="s">
        <v>840</v>
      </c>
      <c r="D284" s="456" t="s">
        <v>1300</v>
      </c>
      <c r="F284" s="607" t="b">
        <f t="shared" si="4"/>
        <v>0</v>
      </c>
    </row>
    <row r="285" spans="1:6" ht="25.5" x14ac:dyDescent="0.25">
      <c r="A285" s="526">
        <v>284</v>
      </c>
      <c r="B285" s="703" t="s">
        <v>2286</v>
      </c>
      <c r="C285" s="620" t="s">
        <v>793</v>
      </c>
      <c r="D285" s="456" t="s">
        <v>1301</v>
      </c>
      <c r="F285" s="607" t="b">
        <f t="shared" si="4"/>
        <v>0</v>
      </c>
    </row>
    <row r="286" spans="1:6" ht="42" x14ac:dyDescent="0.25">
      <c r="A286" s="526">
        <v>285</v>
      </c>
      <c r="B286" s="696" t="s">
        <v>2287</v>
      </c>
      <c r="C286" s="493" t="s">
        <v>974</v>
      </c>
      <c r="D286" s="456" t="s">
        <v>1302</v>
      </c>
      <c r="F286" s="607" t="b">
        <f t="shared" si="4"/>
        <v>0</v>
      </c>
    </row>
    <row r="287" spans="1:6" x14ac:dyDescent="0.25">
      <c r="A287" s="526">
        <v>286</v>
      </c>
      <c r="B287" s="716" t="s">
        <v>2288</v>
      </c>
      <c r="C287" s="618" t="s">
        <v>794</v>
      </c>
      <c r="D287" s="456" t="s">
        <v>1303</v>
      </c>
      <c r="F287" s="607" t="b">
        <f t="shared" si="4"/>
        <v>0</v>
      </c>
    </row>
    <row r="288" spans="1:6" ht="22.5" x14ac:dyDescent="0.25">
      <c r="A288" s="526">
        <v>287</v>
      </c>
      <c r="B288" s="691" t="s">
        <v>2289</v>
      </c>
      <c r="C288" s="625" t="s">
        <v>799</v>
      </c>
      <c r="D288" s="456" t="s">
        <v>1568</v>
      </c>
      <c r="F288" s="607" t="b">
        <f t="shared" si="4"/>
        <v>0</v>
      </c>
    </row>
    <row r="289" spans="1:6" x14ac:dyDescent="0.25">
      <c r="A289" s="526">
        <v>288</v>
      </c>
      <c r="B289" s="718" t="s">
        <v>2290</v>
      </c>
      <c r="C289" s="619" t="s">
        <v>797</v>
      </c>
      <c r="D289" s="456" t="s">
        <v>1304</v>
      </c>
      <c r="F289" s="607" t="b">
        <f t="shared" si="4"/>
        <v>0</v>
      </c>
    </row>
    <row r="290" spans="1:6" ht="23.25" thickBot="1" x14ac:dyDescent="0.3">
      <c r="A290" s="526">
        <v>289</v>
      </c>
      <c r="B290" s="707" t="s">
        <v>2291</v>
      </c>
      <c r="C290" s="487" t="s">
        <v>806</v>
      </c>
      <c r="D290" s="456" t="s">
        <v>1305</v>
      </c>
      <c r="F290" s="607" t="b">
        <f t="shared" si="4"/>
        <v>0</v>
      </c>
    </row>
    <row r="291" spans="1:6" ht="38.25" x14ac:dyDescent="0.25">
      <c r="A291" s="526">
        <v>290</v>
      </c>
      <c r="B291" s="675" t="s">
        <v>2292</v>
      </c>
      <c r="C291" s="472" t="s">
        <v>407</v>
      </c>
      <c r="D291" s="456" t="s">
        <v>1307</v>
      </c>
      <c r="F291" s="607" t="b">
        <f t="shared" si="4"/>
        <v>0</v>
      </c>
    </row>
    <row r="292" spans="1:6" ht="54" x14ac:dyDescent="0.25">
      <c r="A292" s="526">
        <v>291</v>
      </c>
      <c r="B292" s="676" t="s">
        <v>2293</v>
      </c>
      <c r="C292" s="473" t="s">
        <v>401</v>
      </c>
      <c r="D292" s="456" t="s">
        <v>1308</v>
      </c>
      <c r="F292" s="607" t="b">
        <f t="shared" si="4"/>
        <v>0</v>
      </c>
    </row>
    <row r="293" spans="1:6" ht="25.5" x14ac:dyDescent="0.25">
      <c r="A293" s="526">
        <v>292</v>
      </c>
      <c r="B293" s="723" t="s">
        <v>2294</v>
      </c>
      <c r="C293" s="640" t="s">
        <v>889</v>
      </c>
      <c r="D293" s="456" t="s">
        <v>1309</v>
      </c>
      <c r="F293" s="607" t="b">
        <f t="shared" si="4"/>
        <v>0</v>
      </c>
    </row>
    <row r="294" spans="1:6" ht="16.5" thickBot="1" x14ac:dyDescent="0.3">
      <c r="A294" s="526">
        <v>293</v>
      </c>
      <c r="B294" s="698" t="s">
        <v>2135</v>
      </c>
      <c r="C294" s="483" t="s">
        <v>588</v>
      </c>
      <c r="D294" s="456" t="s">
        <v>1310</v>
      </c>
      <c r="F294" s="607" t="b">
        <f t="shared" si="4"/>
        <v>0</v>
      </c>
    </row>
    <row r="295" spans="1:6" x14ac:dyDescent="0.25">
      <c r="A295" s="526">
        <v>294</v>
      </c>
      <c r="B295" s="724" t="s">
        <v>2295</v>
      </c>
      <c r="C295" s="497" t="s">
        <v>398</v>
      </c>
      <c r="D295" s="456" t="s">
        <v>1348</v>
      </c>
      <c r="F295" s="607" t="b">
        <f t="shared" si="4"/>
        <v>0</v>
      </c>
    </row>
    <row r="296" spans="1:6" ht="34.5" thickBot="1" x14ac:dyDescent="0.3">
      <c r="A296" s="526">
        <v>295</v>
      </c>
      <c r="B296" s="725" t="s">
        <v>2296</v>
      </c>
      <c r="C296" s="498" t="s">
        <v>996</v>
      </c>
      <c r="D296" s="456" t="s">
        <v>1349</v>
      </c>
      <c r="F296" s="607" t="b">
        <f t="shared" si="4"/>
        <v>0</v>
      </c>
    </row>
    <row r="297" spans="1:6" x14ac:dyDescent="0.25">
      <c r="A297" s="526">
        <v>296</v>
      </c>
      <c r="B297" s="703" t="s">
        <v>2297</v>
      </c>
      <c r="C297" s="620" t="s">
        <v>1867</v>
      </c>
      <c r="D297" s="456" t="s">
        <v>1445</v>
      </c>
      <c r="F297" s="607" t="b">
        <f t="shared" si="4"/>
        <v>0</v>
      </c>
    </row>
    <row r="298" spans="1:6" ht="22.5" x14ac:dyDescent="0.25">
      <c r="A298" s="526">
        <v>297</v>
      </c>
      <c r="B298" s="691" t="s">
        <v>2298</v>
      </c>
      <c r="C298" s="625" t="s">
        <v>1868</v>
      </c>
      <c r="D298" s="456" t="s">
        <v>1413</v>
      </c>
      <c r="F298" s="607" t="b">
        <f t="shared" si="4"/>
        <v>0</v>
      </c>
    </row>
    <row r="299" spans="1:6" x14ac:dyDescent="0.25">
      <c r="A299" s="526">
        <v>298</v>
      </c>
      <c r="B299" s="707" t="s">
        <v>2299</v>
      </c>
      <c r="C299" s="487" t="s">
        <v>625</v>
      </c>
      <c r="D299" s="456" t="s">
        <v>1414</v>
      </c>
      <c r="F299" s="607" t="b">
        <f t="shared" si="4"/>
        <v>0</v>
      </c>
    </row>
    <row r="300" spans="1:6" x14ac:dyDescent="0.25">
      <c r="A300" s="526">
        <v>299</v>
      </c>
      <c r="B300" s="707" t="s">
        <v>2300</v>
      </c>
      <c r="C300" s="487" t="s">
        <v>626</v>
      </c>
      <c r="D300" s="456" t="s">
        <v>1415</v>
      </c>
      <c r="F300" s="607" t="b">
        <f t="shared" si="4"/>
        <v>0</v>
      </c>
    </row>
    <row r="301" spans="1:6" x14ac:dyDescent="0.25">
      <c r="A301" s="526">
        <v>300</v>
      </c>
      <c r="B301" s="707" t="s">
        <v>2301</v>
      </c>
      <c r="C301" s="487" t="s">
        <v>628</v>
      </c>
      <c r="D301" s="456" t="s">
        <v>1416</v>
      </c>
      <c r="F301" s="607" t="b">
        <f t="shared" si="4"/>
        <v>0</v>
      </c>
    </row>
    <row r="302" spans="1:6" x14ac:dyDescent="0.25">
      <c r="A302" s="526">
        <v>301</v>
      </c>
      <c r="B302" s="707" t="s">
        <v>2302</v>
      </c>
      <c r="C302" s="487" t="s">
        <v>627</v>
      </c>
      <c r="D302" s="456" t="s">
        <v>1417</v>
      </c>
      <c r="F302" s="607" t="b">
        <f t="shared" si="4"/>
        <v>0</v>
      </c>
    </row>
    <row r="303" spans="1:6" ht="33.75" x14ac:dyDescent="0.25">
      <c r="A303" s="526">
        <v>302</v>
      </c>
      <c r="B303" s="691" t="s">
        <v>2303</v>
      </c>
      <c r="C303" s="625" t="s">
        <v>1017</v>
      </c>
      <c r="D303" s="456" t="s">
        <v>1311</v>
      </c>
      <c r="F303" s="607" t="b">
        <f t="shared" si="4"/>
        <v>0</v>
      </c>
    </row>
    <row r="304" spans="1:6" ht="31.5" x14ac:dyDescent="0.25">
      <c r="A304" s="526">
        <v>303</v>
      </c>
      <c r="B304" s="696" t="s">
        <v>2304</v>
      </c>
      <c r="C304" s="493" t="s">
        <v>888</v>
      </c>
      <c r="D304" s="456" t="s">
        <v>1446</v>
      </c>
      <c r="F304" s="607" t="b">
        <f t="shared" si="4"/>
        <v>0</v>
      </c>
    </row>
    <row r="305" spans="1:6" x14ac:dyDescent="0.25">
      <c r="A305" s="526">
        <v>304</v>
      </c>
      <c r="B305" s="726" t="s">
        <v>2305</v>
      </c>
      <c r="C305" s="637" t="s">
        <v>630</v>
      </c>
      <c r="D305" s="456" t="s">
        <v>1447</v>
      </c>
      <c r="F305" s="607" t="b">
        <f t="shared" si="4"/>
        <v>0</v>
      </c>
    </row>
    <row r="306" spans="1:6" ht="22.5" x14ac:dyDescent="0.25">
      <c r="A306" s="526">
        <v>305</v>
      </c>
      <c r="B306" s="691" t="s">
        <v>2306</v>
      </c>
      <c r="C306" s="625" t="s">
        <v>658</v>
      </c>
      <c r="D306" s="456" t="s">
        <v>1312</v>
      </c>
      <c r="F306" s="607" t="b">
        <f t="shared" si="4"/>
        <v>0</v>
      </c>
    </row>
    <row r="307" spans="1:6" ht="25.5" x14ac:dyDescent="0.25">
      <c r="A307" s="526">
        <v>306</v>
      </c>
      <c r="B307" s="703" t="s">
        <v>2307</v>
      </c>
      <c r="C307" s="620" t="s">
        <v>516</v>
      </c>
      <c r="D307" s="456" t="s">
        <v>1350</v>
      </c>
      <c r="F307" s="607" t="b">
        <f t="shared" si="4"/>
        <v>0</v>
      </c>
    </row>
    <row r="308" spans="1:6" ht="42" x14ac:dyDescent="0.25">
      <c r="A308" s="526">
        <v>307</v>
      </c>
      <c r="B308" s="696" t="s">
        <v>2308</v>
      </c>
      <c r="C308" s="493" t="s">
        <v>862</v>
      </c>
      <c r="D308" s="456" t="s">
        <v>1313</v>
      </c>
      <c r="F308" s="607" t="b">
        <f t="shared" si="4"/>
        <v>0</v>
      </c>
    </row>
    <row r="309" spans="1:6" ht="22.5" x14ac:dyDescent="0.25">
      <c r="A309" s="526">
        <v>308</v>
      </c>
      <c r="B309" s="707" t="s">
        <v>2309</v>
      </c>
      <c r="C309" s="487" t="s">
        <v>436</v>
      </c>
      <c r="D309" s="456" t="s">
        <v>1314</v>
      </c>
      <c r="F309" s="607" t="b">
        <f t="shared" si="4"/>
        <v>0</v>
      </c>
    </row>
    <row r="310" spans="1:6" x14ac:dyDescent="0.25">
      <c r="A310" s="526">
        <v>309</v>
      </c>
      <c r="B310" s="718" t="s">
        <v>2310</v>
      </c>
      <c r="C310" s="619" t="s">
        <v>576</v>
      </c>
      <c r="D310" s="456" t="s">
        <v>1351</v>
      </c>
      <c r="F310" s="607" t="b">
        <f t="shared" si="4"/>
        <v>0</v>
      </c>
    </row>
    <row r="311" spans="1:6" x14ac:dyDescent="0.25">
      <c r="A311" s="526">
        <v>310</v>
      </c>
      <c r="B311" s="718" t="s">
        <v>2311</v>
      </c>
      <c r="C311" s="619" t="s">
        <v>577</v>
      </c>
      <c r="D311" s="456" t="s">
        <v>1352</v>
      </c>
      <c r="F311" s="607" t="b">
        <f t="shared" si="4"/>
        <v>0</v>
      </c>
    </row>
    <row r="312" spans="1:6" x14ac:dyDescent="0.25">
      <c r="A312" s="526">
        <v>311</v>
      </c>
      <c r="B312" s="718" t="s">
        <v>2312</v>
      </c>
      <c r="C312" s="619" t="s">
        <v>696</v>
      </c>
      <c r="D312" s="456" t="s">
        <v>1353</v>
      </c>
      <c r="F312" s="607" t="b">
        <f t="shared" si="4"/>
        <v>0</v>
      </c>
    </row>
    <row r="313" spans="1:6" ht="33.75" x14ac:dyDescent="0.25">
      <c r="A313" s="526">
        <v>312</v>
      </c>
      <c r="B313" s="691" t="s">
        <v>2313</v>
      </c>
      <c r="C313" s="625" t="s">
        <v>697</v>
      </c>
      <c r="D313" s="456" t="s">
        <v>1315</v>
      </c>
      <c r="F313" s="607" t="b">
        <f t="shared" si="4"/>
        <v>0</v>
      </c>
    </row>
    <row r="314" spans="1:6" ht="33.75" x14ac:dyDescent="0.25">
      <c r="A314" s="526">
        <v>313</v>
      </c>
      <c r="B314" s="691" t="s">
        <v>2314</v>
      </c>
      <c r="C314" s="625" t="s">
        <v>928</v>
      </c>
      <c r="D314" s="456" t="s">
        <v>1316</v>
      </c>
      <c r="F314" s="607" t="b">
        <f t="shared" si="4"/>
        <v>0</v>
      </c>
    </row>
    <row r="315" spans="1:6" ht="33.75" x14ac:dyDescent="0.25">
      <c r="A315" s="526">
        <v>314</v>
      </c>
      <c r="B315" s="691" t="s">
        <v>2315</v>
      </c>
      <c r="C315" s="625" t="s">
        <v>991</v>
      </c>
      <c r="D315" s="456" t="s">
        <v>1317</v>
      </c>
      <c r="F315" s="607" t="b">
        <f t="shared" si="4"/>
        <v>0</v>
      </c>
    </row>
    <row r="316" spans="1:6" ht="25.5" x14ac:dyDescent="0.25">
      <c r="A316" s="526">
        <v>315</v>
      </c>
      <c r="B316" s="716" t="s">
        <v>2316</v>
      </c>
      <c r="C316" s="618" t="s">
        <v>910</v>
      </c>
      <c r="D316" s="456" t="s">
        <v>1450</v>
      </c>
      <c r="F316" s="607" t="b">
        <f t="shared" si="4"/>
        <v>0</v>
      </c>
    </row>
    <row r="317" spans="1:6" ht="22.5" x14ac:dyDescent="0.25">
      <c r="A317" s="526">
        <v>316</v>
      </c>
      <c r="B317" s="691" t="s">
        <v>2317</v>
      </c>
      <c r="C317" s="625" t="s">
        <v>1914</v>
      </c>
      <c r="D317" s="456" t="s">
        <v>1318</v>
      </c>
      <c r="F317" s="607" t="b">
        <f t="shared" si="4"/>
        <v>0</v>
      </c>
    </row>
    <row r="318" spans="1:6" x14ac:dyDescent="0.25">
      <c r="A318" s="526">
        <v>317</v>
      </c>
      <c r="B318" s="703" t="s">
        <v>2318</v>
      </c>
      <c r="C318" s="620" t="s">
        <v>1915</v>
      </c>
      <c r="D318" s="456" t="s">
        <v>1354</v>
      </c>
      <c r="F318" s="607" t="b">
        <f t="shared" si="4"/>
        <v>0</v>
      </c>
    </row>
    <row r="319" spans="1:6" ht="42" x14ac:dyDescent="0.25">
      <c r="A319" s="526">
        <v>318</v>
      </c>
      <c r="B319" s="727" t="s">
        <v>2319</v>
      </c>
      <c r="C319" s="499" t="s">
        <v>946</v>
      </c>
      <c r="D319" s="456" t="s">
        <v>1319</v>
      </c>
      <c r="F319" s="607" t="b">
        <f t="shared" si="4"/>
        <v>0</v>
      </c>
    </row>
    <row r="320" spans="1:6" ht="33.75" x14ac:dyDescent="0.25">
      <c r="A320" s="526">
        <v>319</v>
      </c>
      <c r="B320" s="691" t="s">
        <v>2320</v>
      </c>
      <c r="C320" s="625" t="s">
        <v>1916</v>
      </c>
      <c r="D320" s="456" t="s">
        <v>1320</v>
      </c>
      <c r="F320" s="607" t="b">
        <f t="shared" si="4"/>
        <v>0</v>
      </c>
    </row>
    <row r="321" spans="1:6" ht="33.75" x14ac:dyDescent="0.25">
      <c r="A321" s="526">
        <v>320</v>
      </c>
      <c r="B321" s="691" t="s">
        <v>2321</v>
      </c>
      <c r="C321" s="625" t="s">
        <v>1869</v>
      </c>
      <c r="D321" s="456" t="s">
        <v>1321</v>
      </c>
      <c r="F321" s="607" t="b">
        <f t="shared" si="4"/>
        <v>0</v>
      </c>
    </row>
    <row r="322" spans="1:6" x14ac:dyDescent="0.25">
      <c r="A322" s="526">
        <v>321</v>
      </c>
      <c r="B322" s="718" t="s">
        <v>2322</v>
      </c>
      <c r="C322" s="619" t="s">
        <v>585</v>
      </c>
      <c r="D322" s="456" t="s">
        <v>1964</v>
      </c>
      <c r="F322" s="607" t="b">
        <f t="shared" si="4"/>
        <v>0</v>
      </c>
    </row>
    <row r="323" spans="1:6" ht="56.25" x14ac:dyDescent="0.25">
      <c r="A323" s="526">
        <v>322</v>
      </c>
      <c r="B323" s="691" t="s">
        <v>2323</v>
      </c>
      <c r="C323" s="625" t="s">
        <v>438</v>
      </c>
      <c r="D323" s="456" t="s">
        <v>1347</v>
      </c>
      <c r="F323" s="607" t="b">
        <f t="shared" ref="F323:F386" si="5">G323=B323</f>
        <v>0</v>
      </c>
    </row>
    <row r="324" spans="1:6" ht="25.5" x14ac:dyDescent="0.25">
      <c r="A324" s="526">
        <v>323</v>
      </c>
      <c r="B324" s="703" t="s">
        <v>2324</v>
      </c>
      <c r="C324" s="635" t="s">
        <v>807</v>
      </c>
      <c r="D324" s="456" t="s">
        <v>1355</v>
      </c>
      <c r="F324" s="607" t="b">
        <f t="shared" si="5"/>
        <v>0</v>
      </c>
    </row>
    <row r="325" spans="1:6" ht="42" x14ac:dyDescent="0.25">
      <c r="A325" s="526">
        <v>324</v>
      </c>
      <c r="B325" s="727" t="s">
        <v>2325</v>
      </c>
      <c r="C325" s="499" t="s">
        <v>947</v>
      </c>
      <c r="D325" s="456" t="s">
        <v>1322</v>
      </c>
      <c r="F325" s="607" t="b">
        <f t="shared" si="5"/>
        <v>0</v>
      </c>
    </row>
    <row r="326" spans="1:6" ht="33.75" x14ac:dyDescent="0.25">
      <c r="A326" s="526">
        <v>325</v>
      </c>
      <c r="B326" s="707" t="s">
        <v>2326</v>
      </c>
      <c r="C326" s="487" t="s">
        <v>919</v>
      </c>
      <c r="D326" s="456" t="s">
        <v>1323</v>
      </c>
      <c r="F326" s="607" t="b">
        <f t="shared" si="5"/>
        <v>0</v>
      </c>
    </row>
    <row r="327" spans="1:6" ht="22.5" x14ac:dyDescent="0.25">
      <c r="A327" s="526">
        <v>326</v>
      </c>
      <c r="B327" s="707" t="s">
        <v>2327</v>
      </c>
      <c r="C327" s="487" t="s">
        <v>920</v>
      </c>
      <c r="D327" s="456" t="s">
        <v>1324</v>
      </c>
      <c r="F327" s="607" t="b">
        <f t="shared" si="5"/>
        <v>0</v>
      </c>
    </row>
    <row r="328" spans="1:6" ht="33.75" x14ac:dyDescent="0.25">
      <c r="A328" s="526">
        <v>327</v>
      </c>
      <c r="B328" s="728" t="s">
        <v>2328</v>
      </c>
      <c r="C328" s="500" t="s">
        <v>945</v>
      </c>
      <c r="D328" s="456" t="s">
        <v>1325</v>
      </c>
      <c r="F328" s="607" t="b">
        <f t="shared" si="5"/>
        <v>0</v>
      </c>
    </row>
    <row r="329" spans="1:6" ht="45" x14ac:dyDescent="0.25">
      <c r="A329" s="526">
        <v>328</v>
      </c>
      <c r="B329" s="729" t="s">
        <v>2329</v>
      </c>
      <c r="C329" s="501" t="s">
        <v>936</v>
      </c>
      <c r="D329" s="456" t="s">
        <v>1425</v>
      </c>
      <c r="F329" s="607" t="b">
        <f t="shared" si="5"/>
        <v>0</v>
      </c>
    </row>
    <row r="330" spans="1:6" x14ac:dyDescent="0.25">
      <c r="A330" s="526">
        <v>329</v>
      </c>
      <c r="B330" s="730" t="s">
        <v>2330</v>
      </c>
      <c r="C330" s="636" t="s">
        <v>1060</v>
      </c>
      <c r="D330" s="456" t="s">
        <v>1426</v>
      </c>
      <c r="F330" s="607" t="b">
        <f t="shared" si="5"/>
        <v>0</v>
      </c>
    </row>
    <row r="331" spans="1:6" x14ac:dyDescent="0.25">
      <c r="A331" s="526">
        <v>330</v>
      </c>
      <c r="B331" s="731" t="s">
        <v>2331</v>
      </c>
      <c r="C331" s="632" t="s">
        <v>1062</v>
      </c>
      <c r="D331" s="456" t="s">
        <v>1356</v>
      </c>
      <c r="F331" s="607" t="b">
        <f t="shared" si="5"/>
        <v>0</v>
      </c>
    </row>
    <row r="332" spans="1:6" ht="42" x14ac:dyDescent="0.25">
      <c r="A332" s="526">
        <v>331</v>
      </c>
      <c r="B332" s="732" t="s">
        <v>2332</v>
      </c>
      <c r="C332" s="502" t="s">
        <v>1039</v>
      </c>
      <c r="D332" s="456" t="s">
        <v>1326</v>
      </c>
      <c r="F332" s="607" t="b">
        <f t="shared" si="5"/>
        <v>0</v>
      </c>
    </row>
    <row r="333" spans="1:6" ht="45" x14ac:dyDescent="0.25">
      <c r="A333" s="526">
        <v>332</v>
      </c>
      <c r="B333" s="715" t="s">
        <v>2333</v>
      </c>
      <c r="C333" s="638" t="s">
        <v>804</v>
      </c>
      <c r="D333" s="456" t="s">
        <v>1327</v>
      </c>
      <c r="F333" s="607" t="b">
        <f t="shared" si="5"/>
        <v>0</v>
      </c>
    </row>
    <row r="334" spans="1:6" ht="45" x14ac:dyDescent="0.25">
      <c r="A334" s="526">
        <v>333</v>
      </c>
      <c r="B334" s="715" t="s">
        <v>2334</v>
      </c>
      <c r="C334" s="638" t="s">
        <v>1040</v>
      </c>
      <c r="D334" s="456" t="s">
        <v>1328</v>
      </c>
      <c r="F334" s="607" t="b">
        <f t="shared" si="5"/>
        <v>0</v>
      </c>
    </row>
    <row r="335" spans="1:6" ht="33.75" x14ac:dyDescent="0.25">
      <c r="A335" s="526">
        <v>334</v>
      </c>
      <c r="B335" s="715" t="s">
        <v>2335</v>
      </c>
      <c r="C335" s="638" t="s">
        <v>933</v>
      </c>
      <c r="D335" s="456" t="s">
        <v>1329</v>
      </c>
      <c r="F335" s="607" t="b">
        <f t="shared" si="5"/>
        <v>0</v>
      </c>
    </row>
    <row r="336" spans="1:6" ht="33.75" x14ac:dyDescent="0.25">
      <c r="A336" s="526">
        <v>335</v>
      </c>
      <c r="B336" s="715" t="s">
        <v>2336</v>
      </c>
      <c r="C336" s="638" t="s">
        <v>834</v>
      </c>
      <c r="D336" s="456" t="s">
        <v>1330</v>
      </c>
      <c r="F336" s="607" t="b">
        <f t="shared" si="5"/>
        <v>0</v>
      </c>
    </row>
    <row r="337" spans="1:6" x14ac:dyDescent="0.25">
      <c r="A337" s="526">
        <v>336</v>
      </c>
      <c r="B337" s="731" t="s">
        <v>2337</v>
      </c>
      <c r="C337" s="632" t="s">
        <v>913</v>
      </c>
      <c r="D337" s="456" t="s">
        <v>1357</v>
      </c>
      <c r="F337" s="607" t="b">
        <f t="shared" si="5"/>
        <v>0</v>
      </c>
    </row>
    <row r="338" spans="1:6" ht="42" x14ac:dyDescent="0.25">
      <c r="A338" s="526">
        <v>337</v>
      </c>
      <c r="B338" s="732" t="s">
        <v>2338</v>
      </c>
      <c r="C338" s="502" t="s">
        <v>914</v>
      </c>
      <c r="D338" s="456" t="s">
        <v>1331</v>
      </c>
      <c r="F338" s="607" t="b">
        <f t="shared" si="5"/>
        <v>0</v>
      </c>
    </row>
    <row r="339" spans="1:6" ht="33.75" x14ac:dyDescent="0.25">
      <c r="A339" s="526">
        <v>338</v>
      </c>
      <c r="B339" s="715" t="s">
        <v>2339</v>
      </c>
      <c r="C339" s="638" t="s">
        <v>911</v>
      </c>
      <c r="D339" s="456" t="s">
        <v>1335</v>
      </c>
      <c r="F339" s="607" t="b">
        <f t="shared" si="5"/>
        <v>0</v>
      </c>
    </row>
    <row r="340" spans="1:6" ht="22.5" x14ac:dyDescent="0.25">
      <c r="A340" s="526">
        <v>339</v>
      </c>
      <c r="B340" s="715" t="s">
        <v>2340</v>
      </c>
      <c r="C340" s="638" t="s">
        <v>1872</v>
      </c>
      <c r="D340" s="456" t="s">
        <v>1332</v>
      </c>
      <c r="F340" s="607" t="b">
        <f t="shared" si="5"/>
        <v>0</v>
      </c>
    </row>
    <row r="341" spans="1:6" ht="22.5" x14ac:dyDescent="0.25">
      <c r="A341" s="526">
        <v>340</v>
      </c>
      <c r="B341" s="715" t="s">
        <v>2341</v>
      </c>
      <c r="C341" s="638" t="s">
        <v>926</v>
      </c>
      <c r="D341" s="456" t="s">
        <v>1333</v>
      </c>
      <c r="F341" s="607" t="b">
        <f t="shared" si="5"/>
        <v>0</v>
      </c>
    </row>
    <row r="342" spans="1:6" x14ac:dyDescent="0.25">
      <c r="A342" s="526">
        <v>341</v>
      </c>
      <c r="B342" s="733" t="s">
        <v>2342</v>
      </c>
      <c r="C342" s="634" t="s">
        <v>925</v>
      </c>
      <c r="D342" s="456" t="s">
        <v>1358</v>
      </c>
      <c r="F342" s="607" t="b">
        <f t="shared" si="5"/>
        <v>0</v>
      </c>
    </row>
    <row r="343" spans="1:6" x14ac:dyDescent="0.25">
      <c r="A343" s="526">
        <v>342</v>
      </c>
      <c r="B343" s="734" t="s">
        <v>2343</v>
      </c>
      <c r="C343" s="633" t="s">
        <v>923</v>
      </c>
      <c r="D343" s="456" t="s">
        <v>1359</v>
      </c>
      <c r="F343" s="607" t="b">
        <f t="shared" si="5"/>
        <v>0</v>
      </c>
    </row>
    <row r="344" spans="1:6" x14ac:dyDescent="0.25">
      <c r="A344" s="526">
        <v>343</v>
      </c>
      <c r="B344" s="734" t="s">
        <v>2344</v>
      </c>
      <c r="C344" s="633" t="s">
        <v>924</v>
      </c>
      <c r="D344" s="456" t="s">
        <v>1360</v>
      </c>
      <c r="F344" s="607" t="b">
        <f t="shared" si="5"/>
        <v>0</v>
      </c>
    </row>
    <row r="345" spans="1:6" x14ac:dyDescent="0.25">
      <c r="A345" s="526">
        <v>344</v>
      </c>
      <c r="B345" s="731" t="s">
        <v>2345</v>
      </c>
      <c r="C345" s="632" t="s">
        <v>1041</v>
      </c>
      <c r="D345" s="456" t="s">
        <v>1361</v>
      </c>
      <c r="F345" s="607" t="b">
        <f t="shared" si="5"/>
        <v>0</v>
      </c>
    </row>
    <row r="346" spans="1:6" ht="42" x14ac:dyDescent="0.25">
      <c r="A346" s="526">
        <v>345</v>
      </c>
      <c r="B346" s="732" t="s">
        <v>2346</v>
      </c>
      <c r="C346" s="502" t="s">
        <v>912</v>
      </c>
      <c r="D346" s="456" t="s">
        <v>1334</v>
      </c>
      <c r="F346" s="607" t="b">
        <f t="shared" si="5"/>
        <v>0</v>
      </c>
    </row>
    <row r="347" spans="1:6" ht="25.5" x14ac:dyDescent="0.25">
      <c r="A347" s="526">
        <v>346</v>
      </c>
      <c r="B347" s="730" t="s">
        <v>2347</v>
      </c>
      <c r="C347" s="636" t="s">
        <v>1917</v>
      </c>
      <c r="D347" s="456" t="s">
        <v>1428</v>
      </c>
      <c r="F347" s="607" t="b">
        <f t="shared" si="5"/>
        <v>0</v>
      </c>
    </row>
    <row r="348" spans="1:6" ht="42" x14ac:dyDescent="0.25">
      <c r="A348" s="526">
        <v>347</v>
      </c>
      <c r="B348" s="732" t="s">
        <v>2348</v>
      </c>
      <c r="C348" s="502" t="s">
        <v>948</v>
      </c>
      <c r="D348" s="456" t="s">
        <v>1336</v>
      </c>
      <c r="F348" s="607" t="b">
        <f t="shared" si="5"/>
        <v>0</v>
      </c>
    </row>
    <row r="349" spans="1:6" ht="22.5" x14ac:dyDescent="0.25">
      <c r="A349" s="526">
        <v>348</v>
      </c>
      <c r="B349" s="715" t="s">
        <v>2349</v>
      </c>
      <c r="C349" s="638" t="s">
        <v>1870</v>
      </c>
      <c r="D349" s="456" t="s">
        <v>1421</v>
      </c>
      <c r="F349" s="607" t="b">
        <f t="shared" si="5"/>
        <v>0</v>
      </c>
    </row>
    <row r="350" spans="1:6" ht="33.75" x14ac:dyDescent="0.25">
      <c r="A350" s="526">
        <v>349</v>
      </c>
      <c r="B350" s="715" t="s">
        <v>2350</v>
      </c>
      <c r="C350" s="638" t="s">
        <v>1042</v>
      </c>
      <c r="D350" s="456" t="s">
        <v>1391</v>
      </c>
      <c r="F350" s="607" t="b">
        <f t="shared" si="5"/>
        <v>0</v>
      </c>
    </row>
    <row r="351" spans="1:6" ht="22.5" x14ac:dyDescent="0.25">
      <c r="A351" s="526">
        <v>350</v>
      </c>
      <c r="B351" s="715" t="s">
        <v>2351</v>
      </c>
      <c r="C351" s="638" t="s">
        <v>950</v>
      </c>
      <c r="D351" s="456" t="s">
        <v>1337</v>
      </c>
      <c r="F351" s="607" t="b">
        <f t="shared" si="5"/>
        <v>0</v>
      </c>
    </row>
    <row r="352" spans="1:6" ht="56.25" x14ac:dyDescent="0.25">
      <c r="A352" s="526">
        <v>351</v>
      </c>
      <c r="B352" s="715" t="s">
        <v>2352</v>
      </c>
      <c r="C352" s="638" t="s">
        <v>1873</v>
      </c>
      <c r="D352" s="456" t="s">
        <v>1392</v>
      </c>
      <c r="F352" s="607" t="b">
        <f t="shared" si="5"/>
        <v>0</v>
      </c>
    </row>
    <row r="353" spans="1:6" x14ac:dyDescent="0.25">
      <c r="A353" s="526">
        <v>352</v>
      </c>
      <c r="B353" s="734" t="s">
        <v>2353</v>
      </c>
      <c r="C353" s="633" t="s">
        <v>949</v>
      </c>
      <c r="D353" s="456" t="s">
        <v>1432</v>
      </c>
      <c r="F353" s="607" t="b">
        <f t="shared" si="5"/>
        <v>0</v>
      </c>
    </row>
    <row r="354" spans="1:6" ht="25.5" x14ac:dyDescent="0.25">
      <c r="A354" s="526">
        <v>353</v>
      </c>
      <c r="B354" s="730" t="s">
        <v>2354</v>
      </c>
      <c r="C354" s="636" t="s">
        <v>942</v>
      </c>
      <c r="D354" s="456" t="s">
        <v>1362</v>
      </c>
      <c r="F354" s="607" t="b">
        <f t="shared" si="5"/>
        <v>0</v>
      </c>
    </row>
    <row r="355" spans="1:6" ht="42" x14ac:dyDescent="0.25">
      <c r="A355" s="526">
        <v>354</v>
      </c>
      <c r="B355" s="732" t="s">
        <v>2355</v>
      </c>
      <c r="C355" s="502" t="s">
        <v>861</v>
      </c>
      <c r="D355" s="456" t="s">
        <v>1338</v>
      </c>
      <c r="F355" s="607" t="b">
        <f t="shared" si="5"/>
        <v>0</v>
      </c>
    </row>
    <row r="356" spans="1:6" ht="33.75" x14ac:dyDescent="0.25">
      <c r="A356" s="526">
        <v>355</v>
      </c>
      <c r="B356" s="715" t="s">
        <v>2356</v>
      </c>
      <c r="C356" s="638" t="s">
        <v>939</v>
      </c>
      <c r="D356" s="456" t="s">
        <v>1339</v>
      </c>
      <c r="F356" s="607" t="b">
        <f t="shared" si="5"/>
        <v>0</v>
      </c>
    </row>
    <row r="357" spans="1:6" ht="25.5" x14ac:dyDescent="0.25">
      <c r="A357" s="526">
        <v>356</v>
      </c>
      <c r="B357" s="731" t="s">
        <v>2357</v>
      </c>
      <c r="C357" s="632" t="s">
        <v>416</v>
      </c>
      <c r="D357" s="456" t="s">
        <v>1363</v>
      </c>
      <c r="F357" s="607" t="b">
        <f t="shared" si="5"/>
        <v>0</v>
      </c>
    </row>
    <row r="358" spans="1:6" ht="22.5" x14ac:dyDescent="0.25">
      <c r="A358" s="526">
        <v>357</v>
      </c>
      <c r="B358" s="715" t="s">
        <v>2358</v>
      </c>
      <c r="C358" s="638" t="s">
        <v>582</v>
      </c>
      <c r="D358" s="456" t="s">
        <v>1379</v>
      </c>
      <c r="F358" s="607" t="b">
        <f t="shared" si="5"/>
        <v>0</v>
      </c>
    </row>
    <row r="359" spans="1:6" x14ac:dyDescent="0.25">
      <c r="A359" s="526">
        <v>358</v>
      </c>
      <c r="B359" s="735" t="s">
        <v>2359</v>
      </c>
      <c r="C359" s="628" t="s">
        <v>909</v>
      </c>
      <c r="D359" s="456" t="s">
        <v>1405</v>
      </c>
      <c r="F359" s="607" t="b">
        <f t="shared" si="5"/>
        <v>0</v>
      </c>
    </row>
    <row r="360" spans="1:6" x14ac:dyDescent="0.25">
      <c r="A360" s="526">
        <v>359</v>
      </c>
      <c r="B360" s="736" t="s">
        <v>2360</v>
      </c>
      <c r="C360" s="629" t="s">
        <v>915</v>
      </c>
      <c r="D360" s="456" t="s">
        <v>1364</v>
      </c>
      <c r="F360" s="607" t="b">
        <f t="shared" si="5"/>
        <v>0</v>
      </c>
    </row>
    <row r="361" spans="1:6" x14ac:dyDescent="0.25">
      <c r="A361" s="526">
        <v>360</v>
      </c>
      <c r="B361" s="736" t="s">
        <v>2361</v>
      </c>
      <c r="C361" s="629" t="s">
        <v>916</v>
      </c>
      <c r="D361" s="456" t="s">
        <v>1365</v>
      </c>
      <c r="F361" s="607" t="b">
        <f t="shared" si="5"/>
        <v>0</v>
      </c>
    </row>
    <row r="362" spans="1:6" x14ac:dyDescent="0.25">
      <c r="A362" s="526">
        <v>361</v>
      </c>
      <c r="B362" s="737" t="s">
        <v>2362</v>
      </c>
      <c r="C362" s="630" t="s">
        <v>917</v>
      </c>
      <c r="D362" s="456" t="s">
        <v>1436</v>
      </c>
      <c r="F362" s="607" t="b">
        <f t="shared" si="5"/>
        <v>0</v>
      </c>
    </row>
    <row r="363" spans="1:6" ht="38.25" x14ac:dyDescent="0.25">
      <c r="A363" s="526">
        <v>362</v>
      </c>
      <c r="B363" s="731" t="s">
        <v>2363</v>
      </c>
      <c r="C363" s="632" t="s">
        <v>517</v>
      </c>
      <c r="D363" s="456" t="s">
        <v>1443</v>
      </c>
      <c r="F363" s="607" t="b">
        <f t="shared" si="5"/>
        <v>0</v>
      </c>
    </row>
    <row r="364" spans="1:6" ht="22.5" x14ac:dyDescent="0.25">
      <c r="A364" s="526">
        <v>363</v>
      </c>
      <c r="B364" s="715" t="s">
        <v>2364</v>
      </c>
      <c r="C364" s="638" t="s">
        <v>918</v>
      </c>
      <c r="D364" s="456" t="s">
        <v>1400</v>
      </c>
      <c r="F364" s="607" t="b">
        <f t="shared" si="5"/>
        <v>0</v>
      </c>
    </row>
    <row r="365" spans="1:6" ht="33.75" x14ac:dyDescent="0.25">
      <c r="A365" s="526">
        <v>364</v>
      </c>
      <c r="B365" s="715" t="s">
        <v>2365</v>
      </c>
      <c r="C365" s="638" t="s">
        <v>1018</v>
      </c>
      <c r="D365" s="456" t="s">
        <v>1401</v>
      </c>
      <c r="F365" s="607" t="b">
        <f t="shared" si="5"/>
        <v>0</v>
      </c>
    </row>
    <row r="366" spans="1:6" ht="25.5" x14ac:dyDescent="0.25">
      <c r="A366" s="526">
        <v>365</v>
      </c>
      <c r="B366" s="731" t="s">
        <v>2366</v>
      </c>
      <c r="C366" s="632" t="s">
        <v>808</v>
      </c>
      <c r="D366" s="456" t="s">
        <v>1366</v>
      </c>
      <c r="F366" s="607" t="b">
        <f t="shared" si="5"/>
        <v>0</v>
      </c>
    </row>
    <row r="367" spans="1:6" x14ac:dyDescent="0.25">
      <c r="A367" s="526">
        <v>366</v>
      </c>
      <c r="B367" s="730" t="s">
        <v>2367</v>
      </c>
      <c r="C367" s="636" t="s">
        <v>944</v>
      </c>
      <c r="D367" s="456" t="s">
        <v>1367</v>
      </c>
      <c r="F367" s="607" t="b">
        <f t="shared" si="5"/>
        <v>0</v>
      </c>
    </row>
    <row r="368" spans="1:6" ht="42" x14ac:dyDescent="0.25">
      <c r="A368" s="526">
        <v>367</v>
      </c>
      <c r="B368" s="732" t="s">
        <v>2368</v>
      </c>
      <c r="C368" s="502" t="s">
        <v>863</v>
      </c>
      <c r="D368" s="456" t="s">
        <v>1340</v>
      </c>
      <c r="F368" s="607" t="b">
        <f t="shared" si="5"/>
        <v>0</v>
      </c>
    </row>
    <row r="369" spans="1:6" ht="22.5" x14ac:dyDescent="0.25">
      <c r="A369" s="526">
        <v>368</v>
      </c>
      <c r="B369" s="715" t="s">
        <v>2369</v>
      </c>
      <c r="C369" s="638" t="s">
        <v>940</v>
      </c>
      <c r="D369" s="456" t="s">
        <v>1341</v>
      </c>
      <c r="F369" s="607" t="b">
        <f t="shared" si="5"/>
        <v>0</v>
      </c>
    </row>
    <row r="370" spans="1:6" x14ac:dyDescent="0.25">
      <c r="A370" s="526">
        <v>369</v>
      </c>
      <c r="B370" s="731" t="s">
        <v>2370</v>
      </c>
      <c r="C370" s="632" t="s">
        <v>421</v>
      </c>
      <c r="D370" s="456" t="s">
        <v>1368</v>
      </c>
      <c r="F370" s="607" t="b">
        <f t="shared" si="5"/>
        <v>0</v>
      </c>
    </row>
    <row r="371" spans="1:6" ht="45" x14ac:dyDescent="0.25">
      <c r="A371" s="526">
        <v>370</v>
      </c>
      <c r="B371" s="715" t="s">
        <v>2371</v>
      </c>
      <c r="C371" s="638" t="s">
        <v>941</v>
      </c>
      <c r="D371" s="456" t="s">
        <v>1342</v>
      </c>
      <c r="F371" s="607" t="b">
        <f t="shared" si="5"/>
        <v>0</v>
      </c>
    </row>
    <row r="372" spans="1:6" ht="22.5" x14ac:dyDescent="0.25">
      <c r="A372" s="526">
        <v>371</v>
      </c>
      <c r="B372" s="715" t="s">
        <v>2372</v>
      </c>
      <c r="C372" s="638" t="s">
        <v>1871</v>
      </c>
      <c r="D372" s="456" t="s">
        <v>1343</v>
      </c>
      <c r="F372" s="607" t="b">
        <f t="shared" si="5"/>
        <v>0</v>
      </c>
    </row>
    <row r="373" spans="1:6" ht="22.5" x14ac:dyDescent="0.25">
      <c r="A373" s="526">
        <v>372</v>
      </c>
      <c r="B373" s="715" t="s">
        <v>2373</v>
      </c>
      <c r="C373" s="638" t="s">
        <v>921</v>
      </c>
      <c r="D373" s="456" t="s">
        <v>1344</v>
      </c>
      <c r="F373" s="607" t="b">
        <f t="shared" si="5"/>
        <v>0</v>
      </c>
    </row>
    <row r="374" spans="1:6" x14ac:dyDescent="0.25">
      <c r="A374" s="526">
        <v>373</v>
      </c>
      <c r="B374" s="735" t="s">
        <v>2374</v>
      </c>
      <c r="C374" s="628" t="s">
        <v>880</v>
      </c>
      <c r="D374" s="456" t="s">
        <v>1369</v>
      </c>
      <c r="F374" s="607" t="b">
        <f t="shared" si="5"/>
        <v>0</v>
      </c>
    </row>
    <row r="375" spans="1:6" x14ac:dyDescent="0.25">
      <c r="A375" s="526">
        <v>374</v>
      </c>
      <c r="B375" s="737" t="s">
        <v>2375</v>
      </c>
      <c r="C375" s="630" t="s">
        <v>930</v>
      </c>
      <c r="D375" s="456" t="s">
        <v>1435</v>
      </c>
      <c r="F375" s="607" t="b">
        <f t="shared" si="5"/>
        <v>0</v>
      </c>
    </row>
    <row r="376" spans="1:6" x14ac:dyDescent="0.25">
      <c r="A376" s="526">
        <v>375</v>
      </c>
      <c r="B376" s="735" t="s">
        <v>2376</v>
      </c>
      <c r="C376" s="628" t="s">
        <v>881</v>
      </c>
      <c r="D376" s="456" t="s">
        <v>1370</v>
      </c>
      <c r="F376" s="607" t="b">
        <f t="shared" si="5"/>
        <v>0</v>
      </c>
    </row>
    <row r="377" spans="1:6" ht="25.5" x14ac:dyDescent="0.25">
      <c r="A377" s="526">
        <v>376</v>
      </c>
      <c r="B377" s="735" t="s">
        <v>2377</v>
      </c>
      <c r="C377" s="628" t="s">
        <v>896</v>
      </c>
      <c r="D377" s="456" t="s">
        <v>1371</v>
      </c>
      <c r="F377" s="607" t="b">
        <f t="shared" si="5"/>
        <v>0</v>
      </c>
    </row>
    <row r="378" spans="1:6" x14ac:dyDescent="0.25">
      <c r="A378" s="526">
        <v>377</v>
      </c>
      <c r="B378" s="735" t="s">
        <v>2378</v>
      </c>
      <c r="C378" s="628" t="s">
        <v>882</v>
      </c>
      <c r="D378" s="456" t="s">
        <v>1372</v>
      </c>
      <c r="F378" s="607" t="b">
        <f t="shared" si="5"/>
        <v>0</v>
      </c>
    </row>
    <row r="379" spans="1:6" x14ac:dyDescent="0.25">
      <c r="A379" s="526">
        <v>378</v>
      </c>
      <c r="B379" s="735" t="s">
        <v>2379</v>
      </c>
      <c r="C379" s="628" t="s">
        <v>883</v>
      </c>
      <c r="D379" s="456" t="s">
        <v>1373</v>
      </c>
      <c r="F379" s="607" t="b">
        <f t="shared" si="5"/>
        <v>0</v>
      </c>
    </row>
    <row r="380" spans="1:6" ht="22.5" x14ac:dyDescent="0.25">
      <c r="A380" s="526">
        <v>379</v>
      </c>
      <c r="B380" s="715" t="s">
        <v>2380</v>
      </c>
      <c r="C380" s="638" t="s">
        <v>922</v>
      </c>
      <c r="D380" s="456" t="s">
        <v>1345</v>
      </c>
      <c r="F380" s="607" t="b">
        <f t="shared" si="5"/>
        <v>0</v>
      </c>
    </row>
    <row r="381" spans="1:6" ht="34.5" thickBot="1" x14ac:dyDescent="0.3">
      <c r="A381" s="526">
        <v>380</v>
      </c>
      <c r="B381" s="715" t="s">
        <v>2381</v>
      </c>
      <c r="C381" s="638" t="s">
        <v>989</v>
      </c>
      <c r="D381" s="456" t="s">
        <v>1346</v>
      </c>
      <c r="F381" s="607" t="b">
        <f t="shared" si="5"/>
        <v>0</v>
      </c>
    </row>
    <row r="382" spans="1:6" ht="38.25" x14ac:dyDescent="0.25">
      <c r="A382" s="526">
        <v>381</v>
      </c>
      <c r="B382" s="675" t="s">
        <v>2382</v>
      </c>
      <c r="C382" s="472" t="s">
        <v>833</v>
      </c>
      <c r="D382" s="456" t="s">
        <v>1374</v>
      </c>
      <c r="F382" s="607" t="b">
        <f t="shared" si="5"/>
        <v>0</v>
      </c>
    </row>
    <row r="383" spans="1:6" ht="54" x14ac:dyDescent="0.25">
      <c r="A383" s="526">
        <v>382</v>
      </c>
      <c r="B383" s="676" t="s">
        <v>2383</v>
      </c>
      <c r="C383" s="473" t="s">
        <v>894</v>
      </c>
      <c r="D383" s="456" t="s">
        <v>1375</v>
      </c>
      <c r="F383" s="607" t="b">
        <f t="shared" si="5"/>
        <v>0</v>
      </c>
    </row>
    <row r="384" spans="1:6" ht="38.25" x14ac:dyDescent="0.25">
      <c r="A384" s="526">
        <v>383</v>
      </c>
      <c r="B384" s="723" t="s">
        <v>2384</v>
      </c>
      <c r="C384" s="640" t="s">
        <v>893</v>
      </c>
      <c r="D384" s="456" t="s">
        <v>1376</v>
      </c>
      <c r="F384" s="607" t="b">
        <f t="shared" si="5"/>
        <v>0</v>
      </c>
    </row>
    <row r="385" spans="1:6" ht="16.5" thickBot="1" x14ac:dyDescent="0.3">
      <c r="A385" s="526">
        <v>384</v>
      </c>
      <c r="B385" s="698" t="s">
        <v>2385</v>
      </c>
      <c r="C385" s="483" t="s">
        <v>656</v>
      </c>
      <c r="D385" s="456" t="s">
        <v>1377</v>
      </c>
      <c r="F385" s="607" t="b">
        <f t="shared" si="5"/>
        <v>0</v>
      </c>
    </row>
    <row r="386" spans="1:6" x14ac:dyDescent="0.25">
      <c r="A386" s="526">
        <v>385</v>
      </c>
      <c r="B386" s="738" t="s">
        <v>2386</v>
      </c>
      <c r="C386" s="503" t="s">
        <v>655</v>
      </c>
      <c r="D386" s="456" t="s">
        <v>1444</v>
      </c>
      <c r="F386" s="607" t="b">
        <f t="shared" si="5"/>
        <v>0</v>
      </c>
    </row>
    <row r="387" spans="1:6" ht="22.5" x14ac:dyDescent="0.25">
      <c r="A387" s="526">
        <v>386</v>
      </c>
      <c r="B387" s="691" t="s">
        <v>2387</v>
      </c>
      <c r="C387" s="625" t="s">
        <v>631</v>
      </c>
      <c r="D387" s="456" t="s">
        <v>1418</v>
      </c>
      <c r="F387" s="607" t="b">
        <f t="shared" ref="F387:F450" si="6">G387=B387</f>
        <v>0</v>
      </c>
    </row>
    <row r="388" spans="1:6" x14ac:dyDescent="0.25">
      <c r="A388" s="526">
        <v>387</v>
      </c>
      <c r="B388" s="703" t="s">
        <v>2388</v>
      </c>
      <c r="C388" s="620" t="s">
        <v>657</v>
      </c>
      <c r="D388" s="456" t="s">
        <v>1448</v>
      </c>
      <c r="F388" s="607" t="b">
        <f t="shared" si="6"/>
        <v>0</v>
      </c>
    </row>
    <row r="389" spans="1:6" ht="31.5" x14ac:dyDescent="0.25">
      <c r="A389" s="526">
        <v>388</v>
      </c>
      <c r="B389" s="696" t="s">
        <v>2389</v>
      </c>
      <c r="C389" s="493" t="s">
        <v>931</v>
      </c>
      <c r="D389" s="456" t="s">
        <v>1449</v>
      </c>
      <c r="F389" s="607" t="b">
        <f t="shared" si="6"/>
        <v>0</v>
      </c>
    </row>
    <row r="390" spans="1:6" ht="22.5" x14ac:dyDescent="0.25">
      <c r="A390" s="526">
        <v>389</v>
      </c>
      <c r="B390" s="707" t="s">
        <v>2390</v>
      </c>
      <c r="C390" s="487" t="s">
        <v>988</v>
      </c>
      <c r="D390" s="456" t="s">
        <v>1424</v>
      </c>
      <c r="F390" s="607" t="b">
        <f t="shared" si="6"/>
        <v>0</v>
      </c>
    </row>
    <row r="391" spans="1:6" ht="22.5" x14ac:dyDescent="0.25">
      <c r="A391" s="526">
        <v>390</v>
      </c>
      <c r="B391" s="691" t="s">
        <v>2391</v>
      </c>
      <c r="C391" s="625" t="s">
        <v>1918</v>
      </c>
      <c r="D391" s="456" t="s">
        <v>1384</v>
      </c>
      <c r="F391" s="607" t="b">
        <f t="shared" si="6"/>
        <v>0</v>
      </c>
    </row>
    <row r="392" spans="1:6" ht="67.5" x14ac:dyDescent="0.25">
      <c r="A392" s="526">
        <v>391</v>
      </c>
      <c r="B392" s="691" t="s">
        <v>2392</v>
      </c>
      <c r="C392" s="625" t="s">
        <v>1919</v>
      </c>
      <c r="D392" s="456" t="s">
        <v>1385</v>
      </c>
      <c r="F392" s="607" t="b">
        <f t="shared" si="6"/>
        <v>0</v>
      </c>
    </row>
    <row r="393" spans="1:6" ht="22.5" x14ac:dyDescent="0.25">
      <c r="A393" s="526">
        <v>392</v>
      </c>
      <c r="B393" s="691" t="s">
        <v>2393</v>
      </c>
      <c r="C393" s="625" t="s">
        <v>990</v>
      </c>
      <c r="D393" s="456" t="s">
        <v>1386</v>
      </c>
      <c r="F393" s="607" t="b">
        <f t="shared" si="6"/>
        <v>0</v>
      </c>
    </row>
    <row r="394" spans="1:6" ht="42" x14ac:dyDescent="0.25">
      <c r="A394" s="526">
        <v>393</v>
      </c>
      <c r="B394" s="732" t="s">
        <v>2394</v>
      </c>
      <c r="C394" s="502" t="s">
        <v>932</v>
      </c>
      <c r="D394" s="456" t="s">
        <v>1427</v>
      </c>
      <c r="F394" s="607" t="b">
        <f t="shared" si="6"/>
        <v>0</v>
      </c>
    </row>
    <row r="395" spans="1:6" ht="45" x14ac:dyDescent="0.25">
      <c r="A395" s="526">
        <v>394</v>
      </c>
      <c r="B395" s="715" t="s">
        <v>2395</v>
      </c>
      <c r="C395" s="638" t="s">
        <v>804</v>
      </c>
      <c r="D395" s="456" t="s">
        <v>1387</v>
      </c>
      <c r="F395" s="607" t="b">
        <f t="shared" si="6"/>
        <v>0</v>
      </c>
    </row>
    <row r="396" spans="1:6" ht="33.75" x14ac:dyDescent="0.25">
      <c r="A396" s="526">
        <v>395</v>
      </c>
      <c r="B396" s="715" t="s">
        <v>2396</v>
      </c>
      <c r="C396" s="638" t="s">
        <v>934</v>
      </c>
      <c r="D396" s="456" t="s">
        <v>1388</v>
      </c>
      <c r="F396" s="607" t="b">
        <f t="shared" si="6"/>
        <v>0</v>
      </c>
    </row>
    <row r="397" spans="1:6" ht="67.5" x14ac:dyDescent="0.25">
      <c r="A397" s="526">
        <v>396</v>
      </c>
      <c r="B397" s="715" t="s">
        <v>2397</v>
      </c>
      <c r="C397" s="638" t="s">
        <v>1061</v>
      </c>
      <c r="D397" s="456" t="s">
        <v>1389</v>
      </c>
      <c r="F397" s="607" t="b">
        <f t="shared" si="6"/>
        <v>0</v>
      </c>
    </row>
    <row r="398" spans="1:6" ht="45" x14ac:dyDescent="0.25">
      <c r="A398" s="526">
        <v>397</v>
      </c>
      <c r="B398" s="715" t="s">
        <v>2398</v>
      </c>
      <c r="C398" s="638" t="s">
        <v>935</v>
      </c>
      <c r="D398" s="456" t="s">
        <v>1390</v>
      </c>
      <c r="F398" s="607" t="b">
        <f t="shared" si="6"/>
        <v>0</v>
      </c>
    </row>
    <row r="399" spans="1:6" ht="31.5" x14ac:dyDescent="0.25">
      <c r="A399" s="526">
        <v>398</v>
      </c>
      <c r="B399" s="732" t="s">
        <v>2399</v>
      </c>
      <c r="C399" s="502" t="s">
        <v>955</v>
      </c>
      <c r="D399" s="456" t="s">
        <v>1429</v>
      </c>
      <c r="F399" s="607" t="b">
        <f t="shared" si="6"/>
        <v>0</v>
      </c>
    </row>
    <row r="400" spans="1:6" ht="22.5" x14ac:dyDescent="0.25">
      <c r="A400" s="526">
        <v>399</v>
      </c>
      <c r="B400" s="715" t="s">
        <v>2400</v>
      </c>
      <c r="C400" s="638" t="s">
        <v>954</v>
      </c>
      <c r="D400" s="456" t="s">
        <v>1422</v>
      </c>
      <c r="F400" s="607" t="b">
        <f t="shared" si="6"/>
        <v>0</v>
      </c>
    </row>
    <row r="401" spans="1:6" x14ac:dyDescent="0.25">
      <c r="A401" s="526">
        <v>400</v>
      </c>
      <c r="B401" s="739" t="s">
        <v>2401</v>
      </c>
      <c r="C401" s="504" t="s">
        <v>965</v>
      </c>
      <c r="D401" s="456" t="s">
        <v>1439</v>
      </c>
      <c r="F401" s="607" t="b">
        <f t="shared" si="6"/>
        <v>0</v>
      </c>
    </row>
    <row r="402" spans="1:6" x14ac:dyDescent="0.25">
      <c r="A402" s="526">
        <v>401</v>
      </c>
      <c r="B402" s="736" t="s">
        <v>2402</v>
      </c>
      <c r="C402" s="629" t="s">
        <v>952</v>
      </c>
      <c r="D402" s="456" t="s">
        <v>1434</v>
      </c>
      <c r="F402" s="607" t="b">
        <f t="shared" si="6"/>
        <v>0</v>
      </c>
    </row>
    <row r="403" spans="1:6" x14ac:dyDescent="0.25">
      <c r="A403" s="526">
        <v>402</v>
      </c>
      <c r="B403" s="735" t="s">
        <v>2403</v>
      </c>
      <c r="C403" s="628" t="s">
        <v>953</v>
      </c>
      <c r="D403" s="456" t="s">
        <v>1433</v>
      </c>
      <c r="F403" s="607" t="b">
        <f t="shared" si="6"/>
        <v>0</v>
      </c>
    </row>
    <row r="404" spans="1:6" x14ac:dyDescent="0.25">
      <c r="A404" s="526">
        <v>403</v>
      </c>
      <c r="B404" s="730" t="s">
        <v>2404</v>
      </c>
      <c r="C404" s="636" t="s">
        <v>957</v>
      </c>
      <c r="D404" s="456" t="s">
        <v>1403</v>
      </c>
      <c r="F404" s="607" t="b">
        <f t="shared" si="6"/>
        <v>0</v>
      </c>
    </row>
    <row r="405" spans="1:6" ht="31.5" x14ac:dyDescent="0.25">
      <c r="A405" s="526">
        <v>404</v>
      </c>
      <c r="B405" s="732" t="s">
        <v>2405</v>
      </c>
      <c r="C405" s="502" t="s">
        <v>958</v>
      </c>
      <c r="D405" s="456" t="s">
        <v>1437</v>
      </c>
      <c r="F405" s="607" t="b">
        <f t="shared" si="6"/>
        <v>0</v>
      </c>
    </row>
    <row r="406" spans="1:6" ht="33.75" x14ac:dyDescent="0.25">
      <c r="A406" s="526">
        <v>405</v>
      </c>
      <c r="B406" s="715" t="s">
        <v>2406</v>
      </c>
      <c r="C406" s="638" t="s">
        <v>964</v>
      </c>
      <c r="D406" s="456" t="s">
        <v>1393</v>
      </c>
      <c r="F406" s="607" t="b">
        <f t="shared" si="6"/>
        <v>0</v>
      </c>
    </row>
    <row r="407" spans="1:6" x14ac:dyDescent="0.25">
      <c r="A407" s="526">
        <v>406</v>
      </c>
      <c r="B407" s="734" t="s">
        <v>2407</v>
      </c>
      <c r="C407" s="633" t="s">
        <v>963</v>
      </c>
      <c r="D407" s="456" t="s">
        <v>1404</v>
      </c>
      <c r="F407" s="607" t="b">
        <f t="shared" si="6"/>
        <v>0</v>
      </c>
    </row>
    <row r="408" spans="1:6" ht="31.5" x14ac:dyDescent="0.25">
      <c r="A408" s="526">
        <v>407</v>
      </c>
      <c r="B408" s="732" t="s">
        <v>2408</v>
      </c>
      <c r="C408" s="502" t="s">
        <v>959</v>
      </c>
      <c r="D408" s="456" t="s">
        <v>1406</v>
      </c>
      <c r="F408" s="607" t="b">
        <f t="shared" si="6"/>
        <v>0</v>
      </c>
    </row>
    <row r="409" spans="1:6" ht="25.5" x14ac:dyDescent="0.25">
      <c r="A409" s="526">
        <v>408</v>
      </c>
      <c r="B409" s="731" t="s">
        <v>2409</v>
      </c>
      <c r="C409" s="632" t="s">
        <v>956</v>
      </c>
      <c r="D409" s="456" t="s">
        <v>1438</v>
      </c>
      <c r="F409" s="607" t="b">
        <f t="shared" si="6"/>
        <v>0</v>
      </c>
    </row>
    <row r="410" spans="1:6" ht="56.25" x14ac:dyDescent="0.25">
      <c r="A410" s="526">
        <v>409</v>
      </c>
      <c r="B410" s="715" t="s">
        <v>2410</v>
      </c>
      <c r="C410" s="638" t="s">
        <v>962</v>
      </c>
      <c r="D410" s="456" t="s">
        <v>1394</v>
      </c>
      <c r="F410" s="607" t="b">
        <f t="shared" si="6"/>
        <v>0</v>
      </c>
    </row>
    <row r="411" spans="1:6" ht="78.75" x14ac:dyDescent="0.25">
      <c r="A411" s="526">
        <v>410</v>
      </c>
      <c r="B411" s="715" t="s">
        <v>2411</v>
      </c>
      <c r="C411" s="638" t="s">
        <v>904</v>
      </c>
      <c r="D411" s="456" t="s">
        <v>1395</v>
      </c>
      <c r="F411" s="607" t="b">
        <f t="shared" si="6"/>
        <v>0</v>
      </c>
    </row>
    <row r="412" spans="1:6" ht="33.75" x14ac:dyDescent="0.25">
      <c r="A412" s="526">
        <v>411</v>
      </c>
      <c r="B412" s="715" t="s">
        <v>2412</v>
      </c>
      <c r="C412" s="638" t="s">
        <v>905</v>
      </c>
      <c r="D412" s="456" t="s">
        <v>1396</v>
      </c>
      <c r="F412" s="607" t="b">
        <f t="shared" si="6"/>
        <v>0</v>
      </c>
    </row>
    <row r="413" spans="1:6" ht="22.5" x14ac:dyDescent="0.25">
      <c r="A413" s="526">
        <v>412</v>
      </c>
      <c r="B413" s="715" t="s">
        <v>2413</v>
      </c>
      <c r="C413" s="638" t="s">
        <v>906</v>
      </c>
      <c r="D413" s="456" t="s">
        <v>1397</v>
      </c>
      <c r="F413" s="607" t="b">
        <f t="shared" si="6"/>
        <v>0</v>
      </c>
    </row>
    <row r="414" spans="1:6" ht="33.75" x14ac:dyDescent="0.25">
      <c r="A414" s="526">
        <v>413</v>
      </c>
      <c r="B414" s="715" t="s">
        <v>2414</v>
      </c>
      <c r="C414" s="638" t="s">
        <v>907</v>
      </c>
      <c r="D414" s="456" t="s">
        <v>1398</v>
      </c>
      <c r="F414" s="607" t="b">
        <f t="shared" si="6"/>
        <v>0</v>
      </c>
    </row>
    <row r="415" spans="1:6" ht="22.5" x14ac:dyDescent="0.25">
      <c r="A415" s="526">
        <v>414</v>
      </c>
      <c r="B415" s="715" t="s">
        <v>2415</v>
      </c>
      <c r="C415" s="638" t="s">
        <v>908</v>
      </c>
      <c r="D415" s="456" t="s">
        <v>1399</v>
      </c>
      <c r="F415" s="607" t="b">
        <f t="shared" si="6"/>
        <v>0</v>
      </c>
    </row>
    <row r="416" spans="1:6" x14ac:dyDescent="0.25">
      <c r="A416" s="526">
        <v>415</v>
      </c>
      <c r="B416" s="735" t="s">
        <v>2416</v>
      </c>
      <c r="C416" s="628" t="s">
        <v>966</v>
      </c>
      <c r="D416" s="456" t="s">
        <v>1407</v>
      </c>
      <c r="F416" s="607" t="b">
        <f t="shared" si="6"/>
        <v>0</v>
      </c>
    </row>
    <row r="417" spans="1:6" x14ac:dyDescent="0.25">
      <c r="A417" s="526">
        <v>416</v>
      </c>
      <c r="B417" s="737" t="s">
        <v>2417</v>
      </c>
      <c r="C417" s="630" t="s">
        <v>967</v>
      </c>
      <c r="D417" s="456" t="s">
        <v>1412</v>
      </c>
      <c r="F417" s="607" t="b">
        <f t="shared" si="6"/>
        <v>0</v>
      </c>
    </row>
    <row r="418" spans="1:6" x14ac:dyDescent="0.25">
      <c r="A418" s="526">
        <v>417</v>
      </c>
      <c r="B418" s="735" t="s">
        <v>2418</v>
      </c>
      <c r="C418" s="628" t="s">
        <v>968</v>
      </c>
      <c r="D418" s="456" t="s">
        <v>1408</v>
      </c>
      <c r="F418" s="607" t="b">
        <f t="shared" si="6"/>
        <v>0</v>
      </c>
    </row>
    <row r="419" spans="1:6" x14ac:dyDescent="0.25">
      <c r="A419" s="526">
        <v>418</v>
      </c>
      <c r="B419" s="735" t="s">
        <v>2419</v>
      </c>
      <c r="C419" s="628" t="s">
        <v>969</v>
      </c>
      <c r="D419" s="456" t="s">
        <v>1409</v>
      </c>
      <c r="F419" s="607" t="b">
        <f t="shared" si="6"/>
        <v>0</v>
      </c>
    </row>
    <row r="420" spans="1:6" x14ac:dyDescent="0.25">
      <c r="A420" s="526">
        <v>419</v>
      </c>
      <c r="B420" s="735" t="s">
        <v>2420</v>
      </c>
      <c r="C420" s="628" t="s">
        <v>970</v>
      </c>
      <c r="D420" s="456" t="s">
        <v>1410</v>
      </c>
      <c r="F420" s="607" t="b">
        <f t="shared" si="6"/>
        <v>0</v>
      </c>
    </row>
    <row r="421" spans="1:6" x14ac:dyDescent="0.25">
      <c r="A421" s="526">
        <v>420</v>
      </c>
      <c r="B421" s="735" t="s">
        <v>2421</v>
      </c>
      <c r="C421" s="628" t="s">
        <v>971</v>
      </c>
      <c r="D421" s="456" t="s">
        <v>1411</v>
      </c>
      <c r="F421" s="607" t="b">
        <f t="shared" si="6"/>
        <v>0</v>
      </c>
    </row>
    <row r="422" spans="1:6" ht="15.75" thickBot="1" x14ac:dyDescent="0.3">
      <c r="A422" s="526">
        <v>421</v>
      </c>
      <c r="B422" s="735" t="s">
        <v>2422</v>
      </c>
      <c r="C422" s="628" t="s">
        <v>1016</v>
      </c>
      <c r="D422" s="456" t="s">
        <v>1440</v>
      </c>
      <c r="F422" s="607" t="b">
        <f t="shared" si="6"/>
        <v>0</v>
      </c>
    </row>
    <row r="423" spans="1:6" ht="38.25" x14ac:dyDescent="0.25">
      <c r="A423" s="526">
        <v>422</v>
      </c>
      <c r="B423" s="740" t="s">
        <v>2423</v>
      </c>
      <c r="C423" s="505" t="s">
        <v>699</v>
      </c>
      <c r="D423" s="456" t="s">
        <v>1451</v>
      </c>
      <c r="F423" s="607" t="b">
        <f t="shared" si="6"/>
        <v>0</v>
      </c>
    </row>
    <row r="424" spans="1:6" x14ac:dyDescent="0.25">
      <c r="A424" s="526">
        <v>423</v>
      </c>
      <c r="B424" t="s">
        <v>2424</v>
      </c>
      <c r="C424" s="306" t="s">
        <v>700</v>
      </c>
      <c r="D424" s="456" t="s">
        <v>1468</v>
      </c>
      <c r="F424" s="607" t="b">
        <f t="shared" si="6"/>
        <v>0</v>
      </c>
    </row>
    <row r="425" spans="1:6" x14ac:dyDescent="0.25">
      <c r="A425" s="526">
        <v>424</v>
      </c>
      <c r="B425" t="s">
        <v>2425</v>
      </c>
      <c r="C425" s="306" t="s">
        <v>36</v>
      </c>
      <c r="D425" s="456" t="s">
        <v>1713</v>
      </c>
      <c r="F425" s="607" t="b">
        <f t="shared" si="6"/>
        <v>0</v>
      </c>
    </row>
    <row r="426" spans="1:6" x14ac:dyDescent="0.25">
      <c r="A426" s="526">
        <v>425</v>
      </c>
      <c r="B426" t="s">
        <v>2426</v>
      </c>
      <c r="C426" s="306" t="s">
        <v>39</v>
      </c>
      <c r="D426" s="456" t="s">
        <v>1715</v>
      </c>
      <c r="F426" s="607" t="b">
        <f t="shared" si="6"/>
        <v>0</v>
      </c>
    </row>
    <row r="427" spans="1:6" x14ac:dyDescent="0.25">
      <c r="A427" s="526">
        <v>426</v>
      </c>
      <c r="B427" t="s">
        <v>2427</v>
      </c>
      <c r="C427" s="306" t="s">
        <v>84</v>
      </c>
      <c r="D427" s="456" t="s">
        <v>1758</v>
      </c>
      <c r="F427" s="607" t="b">
        <f t="shared" si="6"/>
        <v>0</v>
      </c>
    </row>
    <row r="428" spans="1:6" x14ac:dyDescent="0.25">
      <c r="A428" s="526">
        <v>427</v>
      </c>
      <c r="B428" t="s">
        <v>2428</v>
      </c>
      <c r="C428" s="306" t="s">
        <v>701</v>
      </c>
      <c r="D428" s="456" t="s">
        <v>1529</v>
      </c>
      <c r="F428" s="607" t="b">
        <f t="shared" si="6"/>
        <v>0</v>
      </c>
    </row>
    <row r="429" spans="1:6" x14ac:dyDescent="0.25">
      <c r="A429" s="526">
        <v>428</v>
      </c>
      <c r="B429" t="s">
        <v>2429</v>
      </c>
      <c r="C429" s="306" t="s">
        <v>100</v>
      </c>
      <c r="D429" s="456" t="s">
        <v>1772</v>
      </c>
      <c r="F429" s="607" t="b">
        <f t="shared" si="6"/>
        <v>0</v>
      </c>
    </row>
    <row r="430" spans="1:6" x14ac:dyDescent="0.25">
      <c r="A430" s="526">
        <v>429</v>
      </c>
      <c r="B430" t="s">
        <v>2430</v>
      </c>
      <c r="C430" s="306" t="s">
        <v>103</v>
      </c>
      <c r="D430" s="456" t="s">
        <v>1775</v>
      </c>
      <c r="F430" s="607" t="b">
        <f t="shared" si="6"/>
        <v>0</v>
      </c>
    </row>
    <row r="431" spans="1:6" x14ac:dyDescent="0.25">
      <c r="A431" s="526">
        <v>430</v>
      </c>
      <c r="B431" t="s">
        <v>2431</v>
      </c>
      <c r="C431" s="306" t="s">
        <v>702</v>
      </c>
      <c r="D431" s="456" t="s">
        <v>1555</v>
      </c>
      <c r="F431" s="607" t="b">
        <f t="shared" si="6"/>
        <v>0</v>
      </c>
    </row>
    <row r="432" spans="1:6" x14ac:dyDescent="0.25">
      <c r="A432" s="526">
        <v>431</v>
      </c>
      <c r="B432" t="s">
        <v>2432</v>
      </c>
      <c r="C432" s="306" t="s">
        <v>703</v>
      </c>
      <c r="D432" s="456" t="s">
        <v>1563</v>
      </c>
      <c r="F432" s="607" t="b">
        <f t="shared" si="6"/>
        <v>0</v>
      </c>
    </row>
    <row r="433" spans="1:6" ht="54" x14ac:dyDescent="0.25">
      <c r="A433" s="526">
        <v>432</v>
      </c>
      <c r="B433" s="741" t="s">
        <v>2433</v>
      </c>
      <c r="C433" s="506" t="s">
        <v>773</v>
      </c>
      <c r="D433" s="456" t="s">
        <v>1455</v>
      </c>
      <c r="F433" s="607" t="b">
        <f t="shared" si="6"/>
        <v>0</v>
      </c>
    </row>
    <row r="434" spans="1:6" ht="30" x14ac:dyDescent="0.25">
      <c r="A434" s="526">
        <v>433</v>
      </c>
      <c r="B434" s="742" t="s">
        <v>2434</v>
      </c>
      <c r="C434" s="507" t="s">
        <v>771</v>
      </c>
      <c r="D434" s="456" t="s">
        <v>1469</v>
      </c>
      <c r="F434" s="607" t="b">
        <f t="shared" si="6"/>
        <v>0</v>
      </c>
    </row>
    <row r="435" spans="1:6" x14ac:dyDescent="0.25">
      <c r="A435" s="526">
        <v>434</v>
      </c>
      <c r="B435" s="743" t="s">
        <v>2435</v>
      </c>
      <c r="C435" s="508" t="s">
        <v>769</v>
      </c>
      <c r="D435" s="456" t="s">
        <v>1565</v>
      </c>
      <c r="F435" s="607" t="b">
        <f t="shared" si="6"/>
        <v>0</v>
      </c>
    </row>
    <row r="436" spans="1:6" ht="22.5" x14ac:dyDescent="0.25">
      <c r="A436" s="526">
        <v>435</v>
      </c>
      <c r="B436" s="744" t="s">
        <v>2436</v>
      </c>
      <c r="C436" s="509" t="s">
        <v>1022</v>
      </c>
      <c r="D436" s="456" t="s">
        <v>1566</v>
      </c>
      <c r="F436" s="607" t="b">
        <f t="shared" si="6"/>
        <v>0</v>
      </c>
    </row>
    <row r="437" spans="1:6" x14ac:dyDescent="0.25">
      <c r="A437" s="526">
        <v>436</v>
      </c>
      <c r="B437" s="743" t="s">
        <v>2437</v>
      </c>
      <c r="C437" s="508" t="s">
        <v>1874</v>
      </c>
      <c r="D437" s="456" t="s">
        <v>1531</v>
      </c>
      <c r="F437" s="607" t="b">
        <f t="shared" si="6"/>
        <v>0</v>
      </c>
    </row>
    <row r="438" spans="1:6" ht="22.5" x14ac:dyDescent="0.25">
      <c r="A438" s="526">
        <v>437</v>
      </c>
      <c r="B438" s="691" t="s">
        <v>2438</v>
      </c>
      <c r="C438" s="625" t="s">
        <v>774</v>
      </c>
      <c r="D438" s="456" t="s">
        <v>1558</v>
      </c>
      <c r="F438" s="607" t="b">
        <f t="shared" si="6"/>
        <v>0</v>
      </c>
    </row>
    <row r="439" spans="1:6" ht="22.5" x14ac:dyDescent="0.25">
      <c r="A439" s="526">
        <v>438</v>
      </c>
      <c r="B439" s="745" t="s">
        <v>2439</v>
      </c>
      <c r="C439" s="510" t="s">
        <v>678</v>
      </c>
      <c r="D439" s="456" t="s">
        <v>1470</v>
      </c>
      <c r="F439" s="607" t="b">
        <f t="shared" si="6"/>
        <v>0</v>
      </c>
    </row>
    <row r="440" spans="1:6" x14ac:dyDescent="0.25">
      <c r="A440" s="526">
        <v>439</v>
      </c>
      <c r="B440" s="745" t="s">
        <v>2440</v>
      </c>
      <c r="C440" s="510" t="s">
        <v>704</v>
      </c>
      <c r="D440" s="456" t="s">
        <v>1533</v>
      </c>
      <c r="F440" s="607" t="b">
        <f t="shared" si="6"/>
        <v>0</v>
      </c>
    </row>
    <row r="441" spans="1:6" x14ac:dyDescent="0.25">
      <c r="A441" s="526">
        <v>440</v>
      </c>
      <c r="B441" s="745" t="s">
        <v>2441</v>
      </c>
      <c r="C441" s="510" t="s">
        <v>705</v>
      </c>
      <c r="D441" s="456" t="s">
        <v>1534</v>
      </c>
      <c r="F441" s="607" t="b">
        <f t="shared" si="6"/>
        <v>0</v>
      </c>
    </row>
    <row r="442" spans="1:6" x14ac:dyDescent="0.25">
      <c r="A442" s="526">
        <v>441</v>
      </c>
      <c r="B442" s="745" t="s">
        <v>2442</v>
      </c>
      <c r="C442" s="510" t="s">
        <v>706</v>
      </c>
      <c r="D442" s="456" t="s">
        <v>1471</v>
      </c>
      <c r="F442" s="607" t="b">
        <f t="shared" si="6"/>
        <v>0</v>
      </c>
    </row>
    <row r="443" spans="1:6" x14ac:dyDescent="0.25">
      <c r="A443" s="526">
        <v>442</v>
      </c>
      <c r="B443" s="745" t="s">
        <v>2443</v>
      </c>
      <c r="C443" s="510" t="s">
        <v>707</v>
      </c>
      <c r="D443" s="456" t="s">
        <v>1535</v>
      </c>
      <c r="F443" s="607" t="b">
        <f t="shared" si="6"/>
        <v>0</v>
      </c>
    </row>
    <row r="444" spans="1:6" x14ac:dyDescent="0.25">
      <c r="A444" s="526">
        <v>443</v>
      </c>
      <c r="B444" s="745" t="s">
        <v>2444</v>
      </c>
      <c r="C444" s="510" t="s">
        <v>708</v>
      </c>
      <c r="D444" s="456" t="s">
        <v>1472</v>
      </c>
      <c r="F444" s="607" t="b">
        <f t="shared" si="6"/>
        <v>0</v>
      </c>
    </row>
    <row r="445" spans="1:6" x14ac:dyDescent="0.25">
      <c r="A445" s="526">
        <v>444</v>
      </c>
      <c r="B445" s="746" t="s">
        <v>2445</v>
      </c>
      <c r="C445" s="511" t="s">
        <v>711</v>
      </c>
      <c r="D445" s="456" t="s">
        <v>1536</v>
      </c>
      <c r="F445" s="607" t="b">
        <f t="shared" si="6"/>
        <v>0</v>
      </c>
    </row>
    <row r="446" spans="1:6" x14ac:dyDescent="0.25">
      <c r="A446" s="526">
        <v>445</v>
      </c>
      <c r="B446" s="746" t="s">
        <v>2446</v>
      </c>
      <c r="C446" s="511" t="s">
        <v>712</v>
      </c>
      <c r="D446" s="456" t="s">
        <v>1537</v>
      </c>
      <c r="F446" s="607" t="b">
        <f t="shared" si="6"/>
        <v>0</v>
      </c>
    </row>
    <row r="447" spans="1:6" x14ac:dyDescent="0.25">
      <c r="A447" s="526">
        <v>446</v>
      </c>
      <c r="B447" s="746" t="s">
        <v>2447</v>
      </c>
      <c r="C447" s="511" t="s">
        <v>713</v>
      </c>
      <c r="D447" s="456" t="s">
        <v>1538</v>
      </c>
      <c r="F447" s="607" t="b">
        <f t="shared" si="6"/>
        <v>0</v>
      </c>
    </row>
    <row r="448" spans="1:6" x14ac:dyDescent="0.25">
      <c r="A448" s="526">
        <v>447</v>
      </c>
      <c r="B448" s="747" t="s">
        <v>2448</v>
      </c>
      <c r="C448" s="641" t="s">
        <v>714</v>
      </c>
      <c r="D448" s="456" t="s">
        <v>1473</v>
      </c>
      <c r="F448" s="607" t="b">
        <f t="shared" si="6"/>
        <v>0</v>
      </c>
    </row>
    <row r="449" spans="1:6" x14ac:dyDescent="0.25">
      <c r="A449" s="526">
        <v>448</v>
      </c>
      <c r="B449" s="747" t="s">
        <v>2449</v>
      </c>
      <c r="C449" s="641" t="s">
        <v>715</v>
      </c>
      <c r="D449" s="456" t="s">
        <v>1474</v>
      </c>
      <c r="F449" s="607" t="b">
        <f t="shared" si="6"/>
        <v>0</v>
      </c>
    </row>
    <row r="450" spans="1:6" x14ac:dyDescent="0.25">
      <c r="A450" s="526">
        <v>449</v>
      </c>
      <c r="B450" s="747" t="s">
        <v>2450</v>
      </c>
      <c r="C450" s="641" t="s">
        <v>716</v>
      </c>
      <c r="D450" s="456" t="s">
        <v>1475</v>
      </c>
      <c r="F450" s="607" t="b">
        <f t="shared" si="6"/>
        <v>0</v>
      </c>
    </row>
    <row r="451" spans="1:6" x14ac:dyDescent="0.25">
      <c r="A451" s="526">
        <v>450</v>
      </c>
      <c r="B451" s="747" t="s">
        <v>2451</v>
      </c>
      <c r="C451" s="641" t="s">
        <v>717</v>
      </c>
      <c r="D451" s="456" t="s">
        <v>1476</v>
      </c>
      <c r="F451" s="607" t="b">
        <f t="shared" ref="F451:F514" si="7">G451=B451</f>
        <v>0</v>
      </c>
    </row>
    <row r="452" spans="1:6" x14ac:dyDescent="0.25">
      <c r="A452" s="526">
        <v>451</v>
      </c>
      <c r="B452" s="747" t="s">
        <v>2452</v>
      </c>
      <c r="C452" s="641" t="s">
        <v>718</v>
      </c>
      <c r="D452" s="456" t="s">
        <v>1477</v>
      </c>
      <c r="F452" s="607" t="b">
        <f t="shared" si="7"/>
        <v>0</v>
      </c>
    </row>
    <row r="453" spans="1:6" x14ac:dyDescent="0.25">
      <c r="A453" s="526">
        <v>452</v>
      </c>
      <c r="B453" s="747" t="s">
        <v>2453</v>
      </c>
      <c r="C453" s="641" t="s">
        <v>719</v>
      </c>
      <c r="D453" s="456" t="s">
        <v>1478</v>
      </c>
      <c r="F453" s="607" t="b">
        <f t="shared" si="7"/>
        <v>0</v>
      </c>
    </row>
    <row r="454" spans="1:6" x14ac:dyDescent="0.25">
      <c r="A454" s="526">
        <v>453</v>
      </c>
      <c r="B454" s="747" t="s">
        <v>2454</v>
      </c>
      <c r="C454" s="641" t="s">
        <v>720</v>
      </c>
      <c r="D454" s="456" t="s">
        <v>1479</v>
      </c>
      <c r="F454" s="607" t="b">
        <f t="shared" si="7"/>
        <v>0</v>
      </c>
    </row>
    <row r="455" spans="1:6" x14ac:dyDescent="0.25">
      <c r="A455" s="526">
        <v>454</v>
      </c>
      <c r="B455" s="747" t="s">
        <v>721</v>
      </c>
      <c r="C455" s="641" t="s">
        <v>721</v>
      </c>
      <c r="D455" s="456" t="s">
        <v>1480</v>
      </c>
      <c r="F455" s="607" t="b">
        <f t="shared" si="7"/>
        <v>0</v>
      </c>
    </row>
    <row r="456" spans="1:6" x14ac:dyDescent="0.25">
      <c r="A456" s="526">
        <v>455</v>
      </c>
      <c r="B456" s="747" t="s">
        <v>2455</v>
      </c>
      <c r="C456" s="641" t="s">
        <v>722</v>
      </c>
      <c r="D456" s="456" t="s">
        <v>1481</v>
      </c>
      <c r="F456" s="607" t="b">
        <f t="shared" si="7"/>
        <v>0</v>
      </c>
    </row>
    <row r="457" spans="1:6" x14ac:dyDescent="0.25">
      <c r="A457" s="526">
        <v>456</v>
      </c>
      <c r="B457" s="747" t="s">
        <v>2456</v>
      </c>
      <c r="C457" s="641" t="s">
        <v>723</v>
      </c>
      <c r="D457" s="456" t="s">
        <v>1482</v>
      </c>
      <c r="F457" s="607" t="b">
        <f t="shared" si="7"/>
        <v>0</v>
      </c>
    </row>
    <row r="458" spans="1:6" x14ac:dyDescent="0.25">
      <c r="A458" s="526">
        <v>457</v>
      </c>
      <c r="B458" s="747" t="s">
        <v>2457</v>
      </c>
      <c r="C458" s="641" t="s">
        <v>724</v>
      </c>
      <c r="D458" s="456" t="s">
        <v>1483</v>
      </c>
      <c r="F458" s="607" t="b">
        <f t="shared" si="7"/>
        <v>0</v>
      </c>
    </row>
    <row r="459" spans="1:6" x14ac:dyDescent="0.25">
      <c r="A459" s="526">
        <v>458</v>
      </c>
      <c r="B459" s="747" t="s">
        <v>2458</v>
      </c>
      <c r="C459" s="641" t="s">
        <v>725</v>
      </c>
      <c r="D459" s="456" t="s">
        <v>1484</v>
      </c>
      <c r="F459" s="607" t="b">
        <f t="shared" si="7"/>
        <v>0</v>
      </c>
    </row>
    <row r="460" spans="1:6" x14ac:dyDescent="0.25">
      <c r="A460" s="526">
        <v>459</v>
      </c>
      <c r="B460" s="747" t="s">
        <v>2459</v>
      </c>
      <c r="C460" s="641" t="s">
        <v>726</v>
      </c>
      <c r="D460" s="456" t="s">
        <v>1485</v>
      </c>
      <c r="F460" s="607" t="b">
        <f t="shared" si="7"/>
        <v>0</v>
      </c>
    </row>
    <row r="461" spans="1:6" x14ac:dyDescent="0.25">
      <c r="A461" s="526">
        <v>460</v>
      </c>
      <c r="B461" s="747" t="s">
        <v>2460</v>
      </c>
      <c r="C461" s="641" t="s">
        <v>727</v>
      </c>
      <c r="D461" s="456" t="s">
        <v>1486</v>
      </c>
      <c r="F461" s="607" t="b">
        <f t="shared" si="7"/>
        <v>0</v>
      </c>
    </row>
    <row r="462" spans="1:6" x14ac:dyDescent="0.25">
      <c r="A462" s="526">
        <v>461</v>
      </c>
      <c r="B462" s="747" t="s">
        <v>2461</v>
      </c>
      <c r="C462" s="641" t="s">
        <v>728</v>
      </c>
      <c r="D462" s="456" t="s">
        <v>1487</v>
      </c>
      <c r="F462" s="607" t="b">
        <f t="shared" si="7"/>
        <v>0</v>
      </c>
    </row>
    <row r="463" spans="1:6" x14ac:dyDescent="0.25">
      <c r="A463" s="526">
        <v>462</v>
      </c>
      <c r="B463" s="747" t="s">
        <v>2462</v>
      </c>
      <c r="C463" s="641" t="s">
        <v>729</v>
      </c>
      <c r="D463" s="456" t="s">
        <v>1488</v>
      </c>
      <c r="F463" s="607" t="b">
        <f t="shared" si="7"/>
        <v>0</v>
      </c>
    </row>
    <row r="464" spans="1:6" x14ac:dyDescent="0.25">
      <c r="A464" s="526">
        <v>463</v>
      </c>
      <c r="B464" s="747" t="s">
        <v>2463</v>
      </c>
      <c r="C464" s="641" t="s">
        <v>730</v>
      </c>
      <c r="D464" s="456" t="s">
        <v>1489</v>
      </c>
      <c r="F464" s="607" t="b">
        <f t="shared" si="7"/>
        <v>0</v>
      </c>
    </row>
    <row r="465" spans="1:6" x14ac:dyDescent="0.25">
      <c r="A465" s="526">
        <v>464</v>
      </c>
      <c r="B465" s="747" t="s">
        <v>2464</v>
      </c>
      <c r="C465" s="641" t="s">
        <v>731</v>
      </c>
      <c r="D465" s="456" t="s">
        <v>1490</v>
      </c>
      <c r="F465" s="607" t="b">
        <f t="shared" si="7"/>
        <v>0</v>
      </c>
    </row>
    <row r="466" spans="1:6" x14ac:dyDescent="0.25">
      <c r="A466" s="526">
        <v>465</v>
      </c>
      <c r="B466" s="747" t="s">
        <v>2465</v>
      </c>
      <c r="C466" s="641" t="s">
        <v>732</v>
      </c>
      <c r="D466" s="456" t="s">
        <v>1491</v>
      </c>
      <c r="F466" s="607" t="b">
        <f t="shared" si="7"/>
        <v>0</v>
      </c>
    </row>
    <row r="467" spans="1:6" x14ac:dyDescent="0.25">
      <c r="A467" s="526">
        <v>466</v>
      </c>
      <c r="B467" s="747" t="s">
        <v>733</v>
      </c>
      <c r="C467" s="641" t="s">
        <v>733</v>
      </c>
      <c r="D467" s="456" t="s">
        <v>1492</v>
      </c>
      <c r="F467" s="607" t="b">
        <f t="shared" si="7"/>
        <v>0</v>
      </c>
    </row>
    <row r="468" spans="1:6" x14ac:dyDescent="0.25">
      <c r="A468" s="526">
        <v>467</v>
      </c>
      <c r="B468" s="747" t="s">
        <v>2466</v>
      </c>
      <c r="C468" s="641" t="s">
        <v>734</v>
      </c>
      <c r="D468" s="456" t="s">
        <v>1493</v>
      </c>
      <c r="F468" s="607" t="b">
        <f t="shared" si="7"/>
        <v>0</v>
      </c>
    </row>
    <row r="469" spans="1:6" x14ac:dyDescent="0.25">
      <c r="A469" s="526">
        <v>468</v>
      </c>
      <c r="B469" s="747" t="s">
        <v>2467</v>
      </c>
      <c r="C469" s="641" t="s">
        <v>735</v>
      </c>
      <c r="D469" s="456" t="s">
        <v>1494</v>
      </c>
      <c r="F469" s="607" t="b">
        <f t="shared" si="7"/>
        <v>0</v>
      </c>
    </row>
    <row r="470" spans="1:6" x14ac:dyDescent="0.25">
      <c r="A470" s="526">
        <v>469</v>
      </c>
      <c r="B470" s="747" t="s">
        <v>2468</v>
      </c>
      <c r="C470" s="641" t="s">
        <v>736</v>
      </c>
      <c r="D470" s="456" t="s">
        <v>1495</v>
      </c>
      <c r="F470" s="607" t="b">
        <f t="shared" si="7"/>
        <v>0</v>
      </c>
    </row>
    <row r="471" spans="1:6" x14ac:dyDescent="0.25">
      <c r="A471" s="526">
        <v>470</v>
      </c>
      <c r="B471" s="747" t="s">
        <v>2469</v>
      </c>
      <c r="C471" s="641" t="s">
        <v>737</v>
      </c>
      <c r="D471" s="456" t="s">
        <v>1496</v>
      </c>
      <c r="F471" s="607" t="b">
        <f t="shared" si="7"/>
        <v>0</v>
      </c>
    </row>
    <row r="472" spans="1:6" x14ac:dyDescent="0.25">
      <c r="A472" s="526">
        <v>471</v>
      </c>
      <c r="B472" s="747" t="s">
        <v>2470</v>
      </c>
      <c r="C472" s="641" t="s">
        <v>738</v>
      </c>
      <c r="D472" s="456" t="s">
        <v>1497</v>
      </c>
      <c r="F472" s="607" t="b">
        <f t="shared" si="7"/>
        <v>0</v>
      </c>
    </row>
    <row r="473" spans="1:6" x14ac:dyDescent="0.25">
      <c r="A473" s="526">
        <v>472</v>
      </c>
      <c r="B473" s="747" t="s">
        <v>2471</v>
      </c>
      <c r="C473" s="641" t="s">
        <v>739</v>
      </c>
      <c r="D473" s="456" t="s">
        <v>1498</v>
      </c>
      <c r="F473" s="607" t="b">
        <f t="shared" si="7"/>
        <v>0</v>
      </c>
    </row>
    <row r="474" spans="1:6" x14ac:dyDescent="0.25">
      <c r="A474" s="526">
        <v>473</v>
      </c>
      <c r="B474" s="747" t="s">
        <v>2472</v>
      </c>
      <c r="C474" s="641" t="s">
        <v>740</v>
      </c>
      <c r="D474" s="456" t="s">
        <v>1499</v>
      </c>
      <c r="F474" s="607" t="b">
        <f t="shared" si="7"/>
        <v>0</v>
      </c>
    </row>
    <row r="475" spans="1:6" x14ac:dyDescent="0.25">
      <c r="A475" s="526">
        <v>474</v>
      </c>
      <c r="B475" s="747" t="s">
        <v>2473</v>
      </c>
      <c r="C475" s="641" t="s">
        <v>741</v>
      </c>
      <c r="D475" s="456" t="s">
        <v>1540</v>
      </c>
      <c r="F475" s="607" t="b">
        <f t="shared" si="7"/>
        <v>0</v>
      </c>
    </row>
    <row r="476" spans="1:6" x14ac:dyDescent="0.25">
      <c r="A476" s="526">
        <v>475</v>
      </c>
      <c r="B476" s="747" t="s">
        <v>2474</v>
      </c>
      <c r="C476" s="641" t="s">
        <v>742</v>
      </c>
      <c r="D476" s="456" t="s">
        <v>1542</v>
      </c>
      <c r="F476" s="607" t="b">
        <f t="shared" si="7"/>
        <v>0</v>
      </c>
    </row>
    <row r="477" spans="1:6" x14ac:dyDescent="0.25">
      <c r="A477" s="526">
        <v>476</v>
      </c>
      <c r="B477" s="747" t="s">
        <v>743</v>
      </c>
      <c r="C477" s="641" t="s">
        <v>743</v>
      </c>
      <c r="D477" s="456" t="s">
        <v>1541</v>
      </c>
      <c r="F477" s="607" t="b">
        <f t="shared" si="7"/>
        <v>0</v>
      </c>
    </row>
    <row r="478" spans="1:6" x14ac:dyDescent="0.25">
      <c r="A478" s="526">
        <v>477</v>
      </c>
      <c r="B478" s="747" t="s">
        <v>2475</v>
      </c>
      <c r="C478" s="641" t="s">
        <v>744</v>
      </c>
      <c r="D478" s="456" t="s">
        <v>1545</v>
      </c>
      <c r="F478" s="607" t="b">
        <f t="shared" si="7"/>
        <v>0</v>
      </c>
    </row>
    <row r="479" spans="1:6" x14ac:dyDescent="0.25">
      <c r="A479" s="526">
        <v>478</v>
      </c>
      <c r="B479" s="747" t="s">
        <v>2476</v>
      </c>
      <c r="C479" s="641" t="s">
        <v>745</v>
      </c>
      <c r="D479" s="456" t="s">
        <v>1543</v>
      </c>
      <c r="F479" s="607" t="b">
        <f t="shared" si="7"/>
        <v>0</v>
      </c>
    </row>
    <row r="480" spans="1:6" x14ac:dyDescent="0.25">
      <c r="A480" s="526">
        <v>479</v>
      </c>
      <c r="B480" s="747" t="s">
        <v>2477</v>
      </c>
      <c r="C480" s="641" t="s">
        <v>746</v>
      </c>
      <c r="D480" s="456" t="s">
        <v>1544</v>
      </c>
      <c r="F480" s="607" t="b">
        <f t="shared" si="7"/>
        <v>0</v>
      </c>
    </row>
    <row r="481" spans="1:6" x14ac:dyDescent="0.25">
      <c r="A481" s="526">
        <v>480</v>
      </c>
      <c r="B481" s="747" t="s">
        <v>2478</v>
      </c>
      <c r="C481" s="641" t="s">
        <v>747</v>
      </c>
      <c r="D481" s="456" t="s">
        <v>1500</v>
      </c>
      <c r="F481" s="607" t="b">
        <f t="shared" si="7"/>
        <v>0</v>
      </c>
    </row>
    <row r="482" spans="1:6" x14ac:dyDescent="0.25">
      <c r="A482" s="526">
        <v>481</v>
      </c>
      <c r="B482" s="747" t="s">
        <v>2479</v>
      </c>
      <c r="C482" s="641" t="s">
        <v>1875</v>
      </c>
      <c r="D482" s="456" t="s">
        <v>1501</v>
      </c>
      <c r="F482" s="607" t="b">
        <f t="shared" si="7"/>
        <v>0</v>
      </c>
    </row>
    <row r="483" spans="1:6" x14ac:dyDescent="0.25">
      <c r="A483" s="526">
        <v>482</v>
      </c>
      <c r="B483" s="747" t="s">
        <v>2480</v>
      </c>
      <c r="C483" s="641" t="s">
        <v>748</v>
      </c>
      <c r="D483" s="456" t="s">
        <v>1502</v>
      </c>
      <c r="F483" s="607" t="b">
        <f t="shared" si="7"/>
        <v>0</v>
      </c>
    </row>
    <row r="484" spans="1:6" x14ac:dyDescent="0.25">
      <c r="A484" s="526">
        <v>483</v>
      </c>
      <c r="B484" s="747" t="s">
        <v>2481</v>
      </c>
      <c r="C484" s="641" t="s">
        <v>749</v>
      </c>
      <c r="D484" s="456" t="s">
        <v>1503</v>
      </c>
      <c r="F484" s="607" t="b">
        <f t="shared" si="7"/>
        <v>0</v>
      </c>
    </row>
    <row r="485" spans="1:6" x14ac:dyDescent="0.25">
      <c r="A485" s="526">
        <v>484</v>
      </c>
      <c r="B485" s="747" t="s">
        <v>2482</v>
      </c>
      <c r="C485" s="641" t="s">
        <v>750</v>
      </c>
      <c r="D485" s="456" t="s">
        <v>1546</v>
      </c>
      <c r="F485" s="607" t="b">
        <f t="shared" si="7"/>
        <v>0</v>
      </c>
    </row>
    <row r="486" spans="1:6" x14ac:dyDescent="0.25">
      <c r="A486" s="526">
        <v>485</v>
      </c>
      <c r="B486" s="747" t="s">
        <v>2483</v>
      </c>
      <c r="C486" s="641" t="s">
        <v>751</v>
      </c>
      <c r="D486" s="456" t="s">
        <v>1504</v>
      </c>
      <c r="F486" s="607" t="b">
        <f t="shared" si="7"/>
        <v>0</v>
      </c>
    </row>
    <row r="487" spans="1:6" x14ac:dyDescent="0.25">
      <c r="A487" s="526">
        <v>486</v>
      </c>
      <c r="B487" s="747" t="s">
        <v>2484</v>
      </c>
      <c r="C487" s="641" t="s">
        <v>752</v>
      </c>
      <c r="D487" s="456" t="s">
        <v>1505</v>
      </c>
      <c r="F487" s="607" t="b">
        <f t="shared" si="7"/>
        <v>0</v>
      </c>
    </row>
    <row r="488" spans="1:6" x14ac:dyDescent="0.25">
      <c r="A488" s="526">
        <v>487</v>
      </c>
      <c r="B488" s="747" t="s">
        <v>2485</v>
      </c>
      <c r="C488" s="641" t="s">
        <v>753</v>
      </c>
      <c r="D488" s="456" t="s">
        <v>1506</v>
      </c>
      <c r="F488" s="607" t="b">
        <f t="shared" si="7"/>
        <v>0</v>
      </c>
    </row>
    <row r="489" spans="1:6" x14ac:dyDescent="0.25">
      <c r="A489" s="526">
        <v>488</v>
      </c>
      <c r="B489" s="747" t="s">
        <v>2486</v>
      </c>
      <c r="C489" s="641" t="s">
        <v>754</v>
      </c>
      <c r="D489" s="456" t="s">
        <v>1507</v>
      </c>
      <c r="F489" s="607" t="b">
        <f t="shared" si="7"/>
        <v>0</v>
      </c>
    </row>
    <row r="490" spans="1:6" x14ac:dyDescent="0.25">
      <c r="A490" s="526">
        <v>489</v>
      </c>
      <c r="B490" s="747" t="s">
        <v>2487</v>
      </c>
      <c r="C490" s="641" t="s">
        <v>755</v>
      </c>
      <c r="D490" s="456" t="s">
        <v>1508</v>
      </c>
      <c r="F490" s="607" t="b">
        <f t="shared" si="7"/>
        <v>0</v>
      </c>
    </row>
    <row r="491" spans="1:6" x14ac:dyDescent="0.25">
      <c r="A491" s="526">
        <v>490</v>
      </c>
      <c r="B491" s="747" t="s">
        <v>2488</v>
      </c>
      <c r="C491" s="641" t="s">
        <v>756</v>
      </c>
      <c r="D491" s="456" t="s">
        <v>1509</v>
      </c>
      <c r="F491" s="607" t="b">
        <f t="shared" si="7"/>
        <v>0</v>
      </c>
    </row>
    <row r="492" spans="1:6" x14ac:dyDescent="0.25">
      <c r="A492" s="526">
        <v>491</v>
      </c>
      <c r="B492" s="747" t="s">
        <v>2489</v>
      </c>
      <c r="C492" s="641" t="s">
        <v>757</v>
      </c>
      <c r="D492" s="456" t="s">
        <v>1510</v>
      </c>
      <c r="F492" s="607" t="b">
        <f t="shared" si="7"/>
        <v>0</v>
      </c>
    </row>
    <row r="493" spans="1:6" x14ac:dyDescent="0.25">
      <c r="A493" s="526">
        <v>492</v>
      </c>
      <c r="B493" s="747" t="s">
        <v>2490</v>
      </c>
      <c r="C493" s="641" t="s">
        <v>758</v>
      </c>
      <c r="D493" s="456" t="s">
        <v>1511</v>
      </c>
      <c r="F493" s="607" t="b">
        <f t="shared" si="7"/>
        <v>0</v>
      </c>
    </row>
    <row r="494" spans="1:6" x14ac:dyDescent="0.25">
      <c r="A494" s="526">
        <v>493</v>
      </c>
      <c r="B494" s="747" t="s">
        <v>2491</v>
      </c>
      <c r="C494" s="641" t="s">
        <v>759</v>
      </c>
      <c r="D494" s="456" t="s">
        <v>1512</v>
      </c>
      <c r="F494" s="607" t="b">
        <f t="shared" si="7"/>
        <v>0</v>
      </c>
    </row>
    <row r="495" spans="1:6" x14ac:dyDescent="0.25">
      <c r="A495" s="526">
        <v>494</v>
      </c>
      <c r="B495" s="747" t="s">
        <v>2492</v>
      </c>
      <c r="C495" s="641" t="s">
        <v>760</v>
      </c>
      <c r="D495" s="456" t="s">
        <v>1513</v>
      </c>
      <c r="F495" s="607" t="b">
        <f t="shared" si="7"/>
        <v>0</v>
      </c>
    </row>
    <row r="496" spans="1:6" ht="25.5" x14ac:dyDescent="0.25">
      <c r="A496" s="526">
        <v>495</v>
      </c>
      <c r="B496" s="747" t="s">
        <v>2493</v>
      </c>
      <c r="C496" s="641" t="s">
        <v>761</v>
      </c>
      <c r="D496" s="456" t="s">
        <v>1514</v>
      </c>
      <c r="F496" s="607" t="b">
        <f t="shared" si="7"/>
        <v>0</v>
      </c>
    </row>
    <row r="497" spans="1:6" ht="25.5" x14ac:dyDescent="0.25">
      <c r="A497" s="526">
        <v>496</v>
      </c>
      <c r="B497" s="747" t="s">
        <v>2494</v>
      </c>
      <c r="C497" s="641" t="s">
        <v>762</v>
      </c>
      <c r="D497" s="456" t="s">
        <v>1515</v>
      </c>
      <c r="F497" s="607" t="b">
        <f t="shared" si="7"/>
        <v>0</v>
      </c>
    </row>
    <row r="498" spans="1:6" x14ac:dyDescent="0.25">
      <c r="A498" s="526">
        <v>497</v>
      </c>
      <c r="B498" s="747" t="s">
        <v>2495</v>
      </c>
      <c r="C498" s="641" t="s">
        <v>763</v>
      </c>
      <c r="D498" s="456" t="s">
        <v>1516</v>
      </c>
      <c r="F498" s="607" t="b">
        <f t="shared" si="7"/>
        <v>0</v>
      </c>
    </row>
    <row r="499" spans="1:6" x14ac:dyDescent="0.25">
      <c r="A499" s="526">
        <v>498</v>
      </c>
      <c r="B499" s="747" t="s">
        <v>2496</v>
      </c>
      <c r="C499" s="641" t="s">
        <v>764</v>
      </c>
      <c r="D499" s="456" t="s">
        <v>1517</v>
      </c>
      <c r="F499" s="607" t="b">
        <f t="shared" si="7"/>
        <v>0</v>
      </c>
    </row>
    <row r="500" spans="1:6" x14ac:dyDescent="0.25">
      <c r="A500" s="526">
        <v>499</v>
      </c>
      <c r="B500" s="747" t="s">
        <v>2497</v>
      </c>
      <c r="C500" s="641" t="s">
        <v>765</v>
      </c>
      <c r="D500" s="456" t="s">
        <v>1518</v>
      </c>
      <c r="F500" s="607" t="b">
        <f t="shared" si="7"/>
        <v>0</v>
      </c>
    </row>
    <row r="501" spans="1:6" x14ac:dyDescent="0.25">
      <c r="A501" s="526">
        <v>500</v>
      </c>
      <c r="B501" s="747" t="s">
        <v>2498</v>
      </c>
      <c r="C501" s="641" t="s">
        <v>766</v>
      </c>
      <c r="D501" s="456" t="s">
        <v>1519</v>
      </c>
      <c r="F501" s="607" t="b">
        <f t="shared" si="7"/>
        <v>0</v>
      </c>
    </row>
    <row r="502" spans="1:6" x14ac:dyDescent="0.25">
      <c r="A502" s="526">
        <v>501</v>
      </c>
      <c r="B502" s="747" t="s">
        <v>2499</v>
      </c>
      <c r="C502" s="641" t="s">
        <v>767</v>
      </c>
      <c r="D502" s="456" t="s">
        <v>1520</v>
      </c>
      <c r="F502" s="607" t="b">
        <f t="shared" si="7"/>
        <v>0</v>
      </c>
    </row>
    <row r="503" spans="1:6" x14ac:dyDescent="0.25">
      <c r="A503" s="526">
        <v>502</v>
      </c>
      <c r="B503" s="747" t="s">
        <v>2500</v>
      </c>
      <c r="C503" s="641" t="s">
        <v>768</v>
      </c>
      <c r="D503" s="456" t="s">
        <v>1521</v>
      </c>
      <c r="F503" s="607" t="b">
        <f t="shared" si="7"/>
        <v>0</v>
      </c>
    </row>
    <row r="504" spans="1:6" x14ac:dyDescent="0.25">
      <c r="A504" s="526">
        <v>503</v>
      </c>
      <c r="B504" s="743" t="s">
        <v>2501</v>
      </c>
      <c r="C504" s="508" t="s">
        <v>791</v>
      </c>
      <c r="D504" s="456" t="s">
        <v>1573</v>
      </c>
      <c r="F504" s="607" t="b">
        <f t="shared" si="7"/>
        <v>0</v>
      </c>
    </row>
    <row r="505" spans="1:6" ht="30" x14ac:dyDescent="0.25">
      <c r="A505" s="526">
        <v>504</v>
      </c>
      <c r="B505" s="742" t="s">
        <v>2502</v>
      </c>
      <c r="C505" s="507" t="s">
        <v>770</v>
      </c>
      <c r="D505" s="456" t="s">
        <v>1522</v>
      </c>
      <c r="F505" s="607" t="b">
        <f t="shared" si="7"/>
        <v>0</v>
      </c>
    </row>
    <row r="506" spans="1:6" ht="33.75" x14ac:dyDescent="0.25">
      <c r="A506" s="526">
        <v>505</v>
      </c>
      <c r="B506" s="691" t="s">
        <v>2503</v>
      </c>
      <c r="C506" s="625" t="s">
        <v>710</v>
      </c>
      <c r="D506" s="456" t="s">
        <v>1525</v>
      </c>
      <c r="F506" s="607" t="b">
        <f t="shared" si="7"/>
        <v>0</v>
      </c>
    </row>
    <row r="507" spans="1:6" x14ac:dyDescent="0.25">
      <c r="A507" s="526">
        <v>506</v>
      </c>
      <c r="B507" s="718" t="s">
        <v>2504</v>
      </c>
      <c r="C507" s="619" t="s">
        <v>709</v>
      </c>
      <c r="D507" s="456" t="s">
        <v>1554</v>
      </c>
      <c r="F507" s="607" t="b">
        <f t="shared" si="7"/>
        <v>0</v>
      </c>
    </row>
    <row r="508" spans="1:6" ht="45" x14ac:dyDescent="0.25">
      <c r="A508" s="526">
        <v>507</v>
      </c>
      <c r="B508" s="742" t="s">
        <v>2505</v>
      </c>
      <c r="C508" s="507" t="s">
        <v>772</v>
      </c>
      <c r="D508" s="456" t="s">
        <v>1523</v>
      </c>
      <c r="F508" s="607" t="b">
        <f t="shared" si="7"/>
        <v>0</v>
      </c>
    </row>
    <row r="509" spans="1:6" ht="30" x14ac:dyDescent="0.25">
      <c r="A509" s="526">
        <v>508</v>
      </c>
      <c r="B509" s="742" t="s">
        <v>2506</v>
      </c>
      <c r="C509" s="507" t="s">
        <v>775</v>
      </c>
      <c r="D509" s="456" t="s">
        <v>1526</v>
      </c>
      <c r="F509" s="607" t="b">
        <f t="shared" si="7"/>
        <v>0</v>
      </c>
    </row>
    <row r="510" spans="1:6" x14ac:dyDescent="0.25">
      <c r="A510" s="526">
        <v>509</v>
      </c>
      <c r="B510" s="743" t="s">
        <v>2507</v>
      </c>
      <c r="C510" s="508" t="s">
        <v>776</v>
      </c>
      <c r="D510" s="456" t="s">
        <v>1527</v>
      </c>
      <c r="F510" s="607" t="b">
        <f t="shared" si="7"/>
        <v>0</v>
      </c>
    </row>
    <row r="511" spans="1:6" x14ac:dyDescent="0.25">
      <c r="A511" s="526">
        <v>510</v>
      </c>
      <c r="B511" s="718" t="s">
        <v>2508</v>
      </c>
      <c r="C511" s="619" t="s">
        <v>992</v>
      </c>
      <c r="D511" s="456" t="s">
        <v>1528</v>
      </c>
      <c r="F511" s="607" t="b">
        <f t="shared" si="7"/>
        <v>0</v>
      </c>
    </row>
    <row r="512" spans="1:6" ht="30" x14ac:dyDescent="0.25">
      <c r="A512" s="526">
        <v>511</v>
      </c>
      <c r="B512" s="742" t="s">
        <v>2509</v>
      </c>
      <c r="C512" s="507" t="s">
        <v>777</v>
      </c>
      <c r="D512" s="456" t="s">
        <v>1530</v>
      </c>
      <c r="F512" s="607" t="b">
        <f t="shared" si="7"/>
        <v>0</v>
      </c>
    </row>
    <row r="513" spans="1:6" ht="22.5" x14ac:dyDescent="0.25">
      <c r="A513" s="526">
        <v>512</v>
      </c>
      <c r="B513" s="745" t="s">
        <v>2510</v>
      </c>
      <c r="C513" s="510" t="s">
        <v>687</v>
      </c>
      <c r="D513" s="456" t="s">
        <v>1532</v>
      </c>
      <c r="F513" s="607" t="b">
        <f t="shared" si="7"/>
        <v>0</v>
      </c>
    </row>
    <row r="514" spans="1:6" x14ac:dyDescent="0.25">
      <c r="A514" s="526">
        <v>513</v>
      </c>
      <c r="B514" s="747" t="s">
        <v>2460</v>
      </c>
      <c r="C514" s="641" t="s">
        <v>778</v>
      </c>
      <c r="D514" s="456" t="s">
        <v>1539</v>
      </c>
      <c r="F514" s="607" t="b">
        <f t="shared" si="7"/>
        <v>0</v>
      </c>
    </row>
    <row r="515" spans="1:6" ht="30" x14ac:dyDescent="0.25">
      <c r="A515" s="526">
        <v>514</v>
      </c>
      <c r="B515" s="742" t="s">
        <v>2511</v>
      </c>
      <c r="C515" s="507" t="s">
        <v>779</v>
      </c>
      <c r="D515" s="456" t="s">
        <v>1547</v>
      </c>
      <c r="F515" s="607" t="b">
        <f t="shared" ref="F515:F578" si="8">G515=B515</f>
        <v>0</v>
      </c>
    </row>
    <row r="516" spans="1:6" x14ac:dyDescent="0.25">
      <c r="A516" s="526">
        <v>515</v>
      </c>
      <c r="B516" s="743" t="s">
        <v>2512</v>
      </c>
      <c r="C516" s="508" t="s">
        <v>780</v>
      </c>
      <c r="D516" s="456" t="s">
        <v>1551</v>
      </c>
      <c r="F516" s="607" t="b">
        <f t="shared" si="8"/>
        <v>0</v>
      </c>
    </row>
    <row r="517" spans="1:6" ht="22.5" x14ac:dyDescent="0.25">
      <c r="A517" s="526">
        <v>516</v>
      </c>
      <c r="B517" s="691" t="s">
        <v>2513</v>
      </c>
      <c r="C517" s="625" t="s">
        <v>781</v>
      </c>
      <c r="D517" s="456" t="s">
        <v>1552</v>
      </c>
      <c r="F517" s="607" t="b">
        <f t="shared" si="8"/>
        <v>0</v>
      </c>
    </row>
    <row r="518" spans="1:6" x14ac:dyDescent="0.25">
      <c r="A518" s="526">
        <v>517</v>
      </c>
      <c r="B518" s="718" t="s">
        <v>2514</v>
      </c>
      <c r="C518" s="619" t="s">
        <v>994</v>
      </c>
      <c r="D518" s="456" t="s">
        <v>1548</v>
      </c>
      <c r="F518" s="607" t="b">
        <f t="shared" si="8"/>
        <v>0</v>
      </c>
    </row>
    <row r="519" spans="1:6" x14ac:dyDescent="0.25">
      <c r="A519" s="526">
        <v>518</v>
      </c>
      <c r="B519" s="718" t="s">
        <v>2515</v>
      </c>
      <c r="C519" s="619" t="s">
        <v>993</v>
      </c>
      <c r="D519" s="456" t="s">
        <v>1549</v>
      </c>
      <c r="F519" s="607" t="b">
        <f t="shared" si="8"/>
        <v>0</v>
      </c>
    </row>
    <row r="520" spans="1:6" ht="30" x14ac:dyDescent="0.25">
      <c r="A520" s="526">
        <v>519</v>
      </c>
      <c r="B520" s="742" t="s">
        <v>2516</v>
      </c>
      <c r="C520" s="507" t="s">
        <v>782</v>
      </c>
      <c r="D520" s="456" t="s">
        <v>1550</v>
      </c>
      <c r="F520" s="607" t="b">
        <f t="shared" si="8"/>
        <v>0</v>
      </c>
    </row>
    <row r="521" spans="1:6" x14ac:dyDescent="0.25">
      <c r="A521" s="526">
        <v>520</v>
      </c>
      <c r="B521" s="718" t="s">
        <v>2517</v>
      </c>
      <c r="C521" s="619" t="s">
        <v>995</v>
      </c>
      <c r="D521" s="456" t="s">
        <v>1553</v>
      </c>
      <c r="F521" s="607" t="b">
        <f t="shared" si="8"/>
        <v>0</v>
      </c>
    </row>
    <row r="522" spans="1:6" ht="45" x14ac:dyDescent="0.25">
      <c r="A522" s="526">
        <v>521</v>
      </c>
      <c r="B522" s="742" t="s">
        <v>2518</v>
      </c>
      <c r="C522" s="507" t="s">
        <v>788</v>
      </c>
      <c r="D522" s="456" t="s">
        <v>1556</v>
      </c>
      <c r="F522" s="607" t="b">
        <f t="shared" si="8"/>
        <v>0</v>
      </c>
    </row>
    <row r="523" spans="1:6" ht="25.5" x14ac:dyDescent="0.25">
      <c r="A523" s="526">
        <v>522</v>
      </c>
      <c r="B523" s="743" t="s">
        <v>2519</v>
      </c>
      <c r="C523" s="508" t="s">
        <v>789</v>
      </c>
      <c r="D523" s="456" t="s">
        <v>1557</v>
      </c>
      <c r="F523" s="607" t="b">
        <f t="shared" si="8"/>
        <v>0</v>
      </c>
    </row>
    <row r="524" spans="1:6" x14ac:dyDescent="0.25">
      <c r="A524" s="526">
        <v>523</v>
      </c>
      <c r="B524" s="747" t="s">
        <v>2520</v>
      </c>
      <c r="C524" s="641" t="s">
        <v>783</v>
      </c>
      <c r="D524" s="456" t="s">
        <v>1559</v>
      </c>
      <c r="F524" s="607" t="b">
        <f t="shared" si="8"/>
        <v>0</v>
      </c>
    </row>
    <row r="525" spans="1:6" x14ac:dyDescent="0.25">
      <c r="A525" s="526">
        <v>524</v>
      </c>
      <c r="B525" s="747" t="s">
        <v>2521</v>
      </c>
      <c r="C525" s="641" t="s">
        <v>784</v>
      </c>
      <c r="D525" s="456" t="s">
        <v>1560</v>
      </c>
      <c r="F525" s="607" t="b">
        <f t="shared" si="8"/>
        <v>0</v>
      </c>
    </row>
    <row r="526" spans="1:6" x14ac:dyDescent="0.25">
      <c r="A526" s="526">
        <v>525</v>
      </c>
      <c r="B526" s="747" t="s">
        <v>2522</v>
      </c>
      <c r="C526" s="641" t="s">
        <v>785</v>
      </c>
      <c r="D526" s="456" t="s">
        <v>1561</v>
      </c>
      <c r="F526" s="607" t="b">
        <f t="shared" si="8"/>
        <v>0</v>
      </c>
    </row>
    <row r="527" spans="1:6" x14ac:dyDescent="0.25">
      <c r="A527" s="526">
        <v>526</v>
      </c>
      <c r="B527" s="747" t="s">
        <v>2523</v>
      </c>
      <c r="C527" s="641" t="s">
        <v>786</v>
      </c>
      <c r="D527" s="456" t="s">
        <v>1562</v>
      </c>
      <c r="F527" s="607" t="b">
        <f t="shared" si="8"/>
        <v>0</v>
      </c>
    </row>
    <row r="528" spans="1:6" ht="30" x14ac:dyDescent="0.25">
      <c r="A528" s="526">
        <v>527</v>
      </c>
      <c r="B528" s="742" t="s">
        <v>2524</v>
      </c>
      <c r="C528" s="507" t="s">
        <v>693</v>
      </c>
      <c r="D528" s="456" t="s">
        <v>1564</v>
      </c>
      <c r="F528" s="607" t="b">
        <f t="shared" si="8"/>
        <v>0</v>
      </c>
    </row>
    <row r="529" spans="1:6" x14ac:dyDescent="0.25">
      <c r="A529" s="526">
        <v>528</v>
      </c>
      <c r="B529" s="743" t="s">
        <v>2525</v>
      </c>
      <c r="C529" s="508" t="s">
        <v>787</v>
      </c>
      <c r="D529" s="456" t="s">
        <v>1567</v>
      </c>
      <c r="F529" s="607" t="b">
        <f t="shared" si="8"/>
        <v>0</v>
      </c>
    </row>
    <row r="530" spans="1:6" ht="15.75" thickBot="1" x14ac:dyDescent="0.3">
      <c r="A530" s="526">
        <v>529</v>
      </c>
      <c r="B530" s="718" t="s">
        <v>2526</v>
      </c>
      <c r="C530" s="619" t="s">
        <v>790</v>
      </c>
      <c r="D530" s="456" t="s">
        <v>1572</v>
      </c>
      <c r="F530" s="607" t="b">
        <f t="shared" si="8"/>
        <v>0</v>
      </c>
    </row>
    <row r="531" spans="1:6" ht="38.25" x14ac:dyDescent="0.25">
      <c r="A531" s="526">
        <v>530</v>
      </c>
      <c r="B531" s="675" t="s">
        <v>2527</v>
      </c>
      <c r="C531" s="512" t="s">
        <v>1057</v>
      </c>
      <c r="D531" s="456" t="s">
        <v>1579</v>
      </c>
      <c r="F531" s="607" t="b">
        <f t="shared" si="8"/>
        <v>0</v>
      </c>
    </row>
    <row r="532" spans="1:6" ht="18" x14ac:dyDescent="0.25">
      <c r="A532" s="526">
        <v>531</v>
      </c>
      <c r="B532" s="748" t="s">
        <v>2528</v>
      </c>
      <c r="C532" s="513" t="s">
        <v>1058</v>
      </c>
      <c r="D532" s="456" t="s">
        <v>1580</v>
      </c>
      <c r="F532" s="607" t="b">
        <f t="shared" si="8"/>
        <v>0</v>
      </c>
    </row>
    <row r="533" spans="1:6" ht="16.5" thickBot="1" x14ac:dyDescent="0.3">
      <c r="A533" s="526">
        <v>532</v>
      </c>
      <c r="B533" s="749" t="s">
        <v>2529</v>
      </c>
      <c r="C533" s="323" t="s">
        <v>1059</v>
      </c>
      <c r="D533" s="456" t="s">
        <v>1581</v>
      </c>
      <c r="F533" s="607" t="b">
        <f t="shared" si="8"/>
        <v>0</v>
      </c>
    </row>
    <row r="534" spans="1:6" ht="38.25" x14ac:dyDescent="0.25">
      <c r="A534" s="526">
        <v>533</v>
      </c>
      <c r="B534" s="675" t="s">
        <v>2530</v>
      </c>
      <c r="C534" s="512" t="s">
        <v>1047</v>
      </c>
      <c r="D534" s="456" t="s">
        <v>1582</v>
      </c>
      <c r="F534" s="607" t="b">
        <f t="shared" si="8"/>
        <v>0</v>
      </c>
    </row>
    <row r="535" spans="1:6" ht="36" x14ac:dyDescent="0.25">
      <c r="A535" s="526">
        <v>534</v>
      </c>
      <c r="B535" s="676" t="s">
        <v>2531</v>
      </c>
      <c r="C535" s="473" t="s">
        <v>1048</v>
      </c>
      <c r="D535" s="456" t="s">
        <v>1586</v>
      </c>
      <c r="F535" s="607" t="b">
        <f t="shared" si="8"/>
        <v>0</v>
      </c>
    </row>
    <row r="536" spans="1:6" ht="15.75" x14ac:dyDescent="0.25">
      <c r="A536" s="526">
        <v>535</v>
      </c>
      <c r="B536" s="677" t="s">
        <v>2532</v>
      </c>
      <c r="C536" s="514" t="s">
        <v>1046</v>
      </c>
      <c r="D536" s="456" t="s">
        <v>1587</v>
      </c>
      <c r="F536" s="607" t="b">
        <f t="shared" si="8"/>
        <v>0</v>
      </c>
    </row>
    <row r="537" spans="1:6" ht="30" x14ac:dyDescent="0.25">
      <c r="A537" s="526">
        <v>536</v>
      </c>
      <c r="B537" s="750" t="s">
        <v>2533</v>
      </c>
      <c r="C537" s="515" t="s">
        <v>1049</v>
      </c>
      <c r="D537" s="456" t="s">
        <v>1588</v>
      </c>
      <c r="F537" s="607" t="b">
        <f t="shared" si="8"/>
        <v>0</v>
      </c>
    </row>
    <row r="538" spans="1:6" ht="33.75" x14ac:dyDescent="0.25">
      <c r="A538" s="526">
        <v>537</v>
      </c>
      <c r="B538" s="707" t="s">
        <v>2534</v>
      </c>
      <c r="C538" s="487" t="s">
        <v>1050</v>
      </c>
      <c r="D538" s="456" t="s">
        <v>1589</v>
      </c>
      <c r="F538" s="607" t="b">
        <f t="shared" si="8"/>
        <v>0</v>
      </c>
    </row>
    <row r="539" spans="1:6" x14ac:dyDescent="0.25">
      <c r="A539" s="526">
        <v>538</v>
      </c>
      <c r="B539" s="751" t="s">
        <v>2535</v>
      </c>
      <c r="C539" s="446" t="s">
        <v>1051</v>
      </c>
      <c r="D539" s="456" t="s">
        <v>1590</v>
      </c>
      <c r="F539" s="607" t="b">
        <f t="shared" si="8"/>
        <v>0</v>
      </c>
    </row>
    <row r="540" spans="1:6" x14ac:dyDescent="0.25">
      <c r="A540" s="526">
        <v>539</v>
      </c>
      <c r="B540" s="751" t="s">
        <v>2536</v>
      </c>
      <c r="C540" s="446" t="s">
        <v>1052</v>
      </c>
      <c r="D540" s="456" t="s">
        <v>1591</v>
      </c>
      <c r="F540" s="607" t="b">
        <f t="shared" si="8"/>
        <v>0</v>
      </c>
    </row>
    <row r="541" spans="1:6" ht="15.75" x14ac:dyDescent="0.25">
      <c r="A541" s="526">
        <v>540</v>
      </c>
      <c r="B541" s="677" t="s">
        <v>2537</v>
      </c>
      <c r="C541" s="514" t="s">
        <v>1053</v>
      </c>
      <c r="D541" s="456" t="s">
        <v>1592</v>
      </c>
      <c r="F541" s="607" t="b">
        <f t="shared" si="8"/>
        <v>0</v>
      </c>
    </row>
    <row r="542" spans="1:6" ht="60" x14ac:dyDescent="0.25">
      <c r="A542" s="526">
        <v>541</v>
      </c>
      <c r="B542" s="752" t="s">
        <v>2538</v>
      </c>
      <c r="C542" s="642" t="s">
        <v>1054</v>
      </c>
      <c r="D542" s="456" t="s">
        <v>1593</v>
      </c>
      <c r="F542" s="607" t="b">
        <f t="shared" si="8"/>
        <v>0</v>
      </c>
    </row>
    <row r="543" spans="1:6" x14ac:dyDescent="0.2">
      <c r="A543" s="526">
        <v>542</v>
      </c>
      <c r="B543" s="753" t="s">
        <v>2539</v>
      </c>
      <c r="C543" s="516" t="s">
        <v>0</v>
      </c>
      <c r="D543" s="456" t="s">
        <v>1594</v>
      </c>
      <c r="F543" s="607" t="b">
        <f t="shared" si="8"/>
        <v>0</v>
      </c>
    </row>
    <row r="544" spans="1:6" x14ac:dyDescent="0.2">
      <c r="A544" s="526">
        <v>543</v>
      </c>
      <c r="B544" s="753" t="s">
        <v>2540</v>
      </c>
      <c r="C544" s="516" t="s">
        <v>1</v>
      </c>
      <c r="D544" s="456" t="s">
        <v>1595</v>
      </c>
      <c r="F544" s="607" t="b">
        <f t="shared" si="8"/>
        <v>0</v>
      </c>
    </row>
    <row r="545" spans="1:6" x14ac:dyDescent="0.2">
      <c r="A545" s="526">
        <v>544</v>
      </c>
      <c r="B545" s="753" t="s">
        <v>2541</v>
      </c>
      <c r="C545" s="516" t="s">
        <v>2</v>
      </c>
      <c r="D545" s="456" t="s">
        <v>1596</v>
      </c>
      <c r="F545" s="607" t="b">
        <f t="shared" si="8"/>
        <v>0</v>
      </c>
    </row>
    <row r="546" spans="1:6" x14ac:dyDescent="0.2">
      <c r="A546" s="526">
        <v>545</v>
      </c>
      <c r="B546" s="754" t="s">
        <v>2542</v>
      </c>
      <c r="C546" s="517" t="s">
        <v>202</v>
      </c>
      <c r="D546" s="456" t="s">
        <v>1597</v>
      </c>
      <c r="F546" s="607" t="b">
        <f t="shared" si="8"/>
        <v>0</v>
      </c>
    </row>
    <row r="547" spans="1:6" x14ac:dyDescent="0.2">
      <c r="A547" s="526">
        <v>546</v>
      </c>
      <c r="B547" s="754" t="s">
        <v>2543</v>
      </c>
      <c r="C547" s="517" t="s">
        <v>850</v>
      </c>
      <c r="D547" s="456" t="s">
        <v>1598</v>
      </c>
      <c r="F547" s="607" t="b">
        <f t="shared" si="8"/>
        <v>0</v>
      </c>
    </row>
    <row r="548" spans="1:6" x14ac:dyDescent="0.2">
      <c r="A548" s="526">
        <v>547</v>
      </c>
      <c r="B548" s="754" t="s">
        <v>2544</v>
      </c>
      <c r="C548" s="517" t="s">
        <v>851</v>
      </c>
      <c r="D548" s="456" t="s">
        <v>1599</v>
      </c>
      <c r="F548" s="607" t="b">
        <f t="shared" si="8"/>
        <v>0</v>
      </c>
    </row>
    <row r="549" spans="1:6" x14ac:dyDescent="0.2">
      <c r="A549" s="526">
        <v>548</v>
      </c>
      <c r="B549" s="754" t="s">
        <v>2545</v>
      </c>
      <c r="C549" s="517" t="s">
        <v>276</v>
      </c>
      <c r="D549" s="456" t="s">
        <v>1600</v>
      </c>
      <c r="F549" s="607" t="b">
        <f t="shared" si="8"/>
        <v>0</v>
      </c>
    </row>
    <row r="550" spans="1:6" x14ac:dyDescent="0.2">
      <c r="A550" s="526">
        <v>549</v>
      </c>
      <c r="B550" s="754" t="s">
        <v>2546</v>
      </c>
      <c r="C550" s="517" t="s">
        <v>278</v>
      </c>
      <c r="D550" s="456" t="s">
        <v>1601</v>
      </c>
      <c r="F550" s="607" t="b">
        <f t="shared" si="8"/>
        <v>0</v>
      </c>
    </row>
    <row r="551" spans="1:6" x14ac:dyDescent="0.2">
      <c r="A551" s="526">
        <v>550</v>
      </c>
      <c r="B551" s="754" t="s">
        <v>2547</v>
      </c>
      <c r="C551" s="517" t="s">
        <v>277</v>
      </c>
      <c r="D551" s="456" t="s">
        <v>1602</v>
      </c>
      <c r="F551" s="607" t="b">
        <f t="shared" si="8"/>
        <v>0</v>
      </c>
    </row>
    <row r="552" spans="1:6" x14ac:dyDescent="0.2">
      <c r="A552" s="526">
        <v>551</v>
      </c>
      <c r="B552" s="754" t="s">
        <v>2548</v>
      </c>
      <c r="C552" s="517" t="s">
        <v>852</v>
      </c>
      <c r="D552" s="456" t="s">
        <v>1603</v>
      </c>
      <c r="F552" s="607" t="b">
        <f t="shared" si="8"/>
        <v>0</v>
      </c>
    </row>
    <row r="553" spans="1:6" x14ac:dyDescent="0.2">
      <c r="A553" s="526">
        <v>552</v>
      </c>
      <c r="B553" s="754" t="s">
        <v>2549</v>
      </c>
      <c r="C553" s="517" t="s">
        <v>1024</v>
      </c>
      <c r="D553" s="456" t="s">
        <v>1604</v>
      </c>
      <c r="F553" s="607" t="b">
        <f t="shared" si="8"/>
        <v>0</v>
      </c>
    </row>
    <row r="554" spans="1:6" x14ac:dyDescent="0.2">
      <c r="A554" s="526">
        <v>553</v>
      </c>
      <c r="B554" s="754" t="s">
        <v>2550</v>
      </c>
      <c r="C554" s="517" t="s">
        <v>127</v>
      </c>
      <c r="D554" s="456" t="s">
        <v>1833</v>
      </c>
      <c r="F554" s="607" t="b">
        <f t="shared" si="8"/>
        <v>0</v>
      </c>
    </row>
    <row r="555" spans="1:6" x14ac:dyDescent="0.2">
      <c r="A555" s="526">
        <v>554</v>
      </c>
      <c r="B555" s="754" t="s">
        <v>2551</v>
      </c>
      <c r="C555" s="517" t="s">
        <v>128</v>
      </c>
      <c r="D555" s="456" t="s">
        <v>1834</v>
      </c>
      <c r="F555" s="607" t="b">
        <f t="shared" si="8"/>
        <v>0</v>
      </c>
    </row>
    <row r="556" spans="1:6" x14ac:dyDescent="0.2">
      <c r="A556" s="526">
        <v>555</v>
      </c>
      <c r="B556" s="754" t="s">
        <v>2552</v>
      </c>
      <c r="C556" s="517" t="s">
        <v>129</v>
      </c>
      <c r="D556" s="456" t="s">
        <v>1835</v>
      </c>
      <c r="F556" s="607" t="b">
        <f t="shared" si="8"/>
        <v>0</v>
      </c>
    </row>
    <row r="557" spans="1:6" x14ac:dyDescent="0.2">
      <c r="A557" s="526">
        <v>556</v>
      </c>
      <c r="B557" s="754" t="s">
        <v>2553</v>
      </c>
      <c r="C557" s="517" t="s">
        <v>130</v>
      </c>
      <c r="D557" s="456" t="s">
        <v>1837</v>
      </c>
      <c r="F557" s="607" t="b">
        <f t="shared" si="8"/>
        <v>0</v>
      </c>
    </row>
    <row r="558" spans="1:6" x14ac:dyDescent="0.2">
      <c r="A558" s="526">
        <v>557</v>
      </c>
      <c r="B558" s="755" t="s">
        <v>2554</v>
      </c>
      <c r="C558" s="518" t="s">
        <v>456</v>
      </c>
      <c r="D558" s="456" t="s">
        <v>1836</v>
      </c>
      <c r="F558" s="607" t="b">
        <f t="shared" si="8"/>
        <v>0</v>
      </c>
    </row>
    <row r="559" spans="1:6" x14ac:dyDescent="0.2">
      <c r="A559" s="526">
        <v>558</v>
      </c>
      <c r="B559" s="754" t="s">
        <v>2555</v>
      </c>
      <c r="C559" s="517" t="s">
        <v>131</v>
      </c>
      <c r="D559" s="456" t="s">
        <v>1838</v>
      </c>
      <c r="F559" s="607" t="b">
        <f t="shared" si="8"/>
        <v>0</v>
      </c>
    </row>
    <row r="560" spans="1:6" x14ac:dyDescent="0.2">
      <c r="A560" s="526">
        <v>559</v>
      </c>
      <c r="B560" s="754" t="s">
        <v>2556</v>
      </c>
      <c r="C560" s="517" t="s">
        <v>132</v>
      </c>
      <c r="D560" s="456" t="s">
        <v>1839</v>
      </c>
      <c r="F560" s="607" t="b">
        <f t="shared" si="8"/>
        <v>0</v>
      </c>
    </row>
    <row r="561" spans="1:6" x14ac:dyDescent="0.2">
      <c r="A561" s="526">
        <v>560</v>
      </c>
      <c r="B561" s="754" t="s">
        <v>2557</v>
      </c>
      <c r="C561" s="517" t="s">
        <v>133</v>
      </c>
      <c r="D561" s="456" t="s">
        <v>1840</v>
      </c>
      <c r="F561" s="607" t="b">
        <f t="shared" si="8"/>
        <v>0</v>
      </c>
    </row>
    <row r="562" spans="1:6" x14ac:dyDescent="0.2">
      <c r="A562" s="526">
        <v>561</v>
      </c>
      <c r="B562" s="754" t="s">
        <v>2558</v>
      </c>
      <c r="C562" s="517" t="s">
        <v>134</v>
      </c>
      <c r="D562" s="456" t="s">
        <v>1841</v>
      </c>
      <c r="F562" s="607" t="b">
        <f t="shared" si="8"/>
        <v>0</v>
      </c>
    </row>
    <row r="563" spans="1:6" x14ac:dyDescent="0.2">
      <c r="A563" s="526">
        <v>562</v>
      </c>
      <c r="B563" s="754" t="s">
        <v>135</v>
      </c>
      <c r="C563" s="517" t="s">
        <v>135</v>
      </c>
      <c r="D563" s="456" t="s">
        <v>1842</v>
      </c>
      <c r="F563" s="607" t="b">
        <f t="shared" si="8"/>
        <v>0</v>
      </c>
    </row>
    <row r="564" spans="1:6" x14ac:dyDescent="0.2">
      <c r="A564" s="526">
        <v>563</v>
      </c>
      <c r="B564" s="754" t="s">
        <v>2559</v>
      </c>
      <c r="C564" s="517" t="s">
        <v>136</v>
      </c>
      <c r="D564" s="456" t="s">
        <v>1843</v>
      </c>
      <c r="F564" s="607" t="b">
        <f t="shared" si="8"/>
        <v>0</v>
      </c>
    </row>
    <row r="565" spans="1:6" x14ac:dyDescent="0.2">
      <c r="A565" s="526">
        <v>564</v>
      </c>
      <c r="B565" s="754" t="s">
        <v>2560</v>
      </c>
      <c r="C565" s="517" t="s">
        <v>137</v>
      </c>
      <c r="D565" s="456" t="s">
        <v>1844</v>
      </c>
      <c r="F565" s="607" t="b">
        <f t="shared" si="8"/>
        <v>0</v>
      </c>
    </row>
    <row r="566" spans="1:6" x14ac:dyDescent="0.2">
      <c r="A566" s="526">
        <v>565</v>
      </c>
      <c r="B566" s="754" t="s">
        <v>2561</v>
      </c>
      <c r="C566" s="517" t="s">
        <v>138</v>
      </c>
      <c r="D566" s="456" t="s">
        <v>1845</v>
      </c>
      <c r="F566" s="607" t="b">
        <f t="shared" si="8"/>
        <v>0</v>
      </c>
    </row>
    <row r="567" spans="1:6" x14ac:dyDescent="0.2">
      <c r="A567" s="526">
        <v>566</v>
      </c>
      <c r="B567" s="754" t="s">
        <v>2562</v>
      </c>
      <c r="C567" s="517" t="s">
        <v>139</v>
      </c>
      <c r="D567" s="456" t="s">
        <v>1846</v>
      </c>
      <c r="F567" s="607" t="b">
        <f t="shared" si="8"/>
        <v>0</v>
      </c>
    </row>
    <row r="568" spans="1:6" x14ac:dyDescent="0.2">
      <c r="A568" s="526">
        <v>567</v>
      </c>
      <c r="B568" s="754" t="s">
        <v>2563</v>
      </c>
      <c r="C568" s="517" t="s">
        <v>140</v>
      </c>
      <c r="D568" s="456" t="s">
        <v>1847</v>
      </c>
      <c r="F568" s="607" t="b">
        <f t="shared" si="8"/>
        <v>0</v>
      </c>
    </row>
    <row r="569" spans="1:6" x14ac:dyDescent="0.2">
      <c r="A569" s="526">
        <v>568</v>
      </c>
      <c r="B569" s="754" t="s">
        <v>2564</v>
      </c>
      <c r="C569" s="517" t="s">
        <v>141</v>
      </c>
      <c r="D569" s="456" t="s">
        <v>1848</v>
      </c>
      <c r="F569" s="607" t="b">
        <f t="shared" si="8"/>
        <v>0</v>
      </c>
    </row>
    <row r="570" spans="1:6" x14ac:dyDescent="0.2">
      <c r="A570" s="526">
        <v>569</v>
      </c>
      <c r="B570" s="754" t="s">
        <v>2565</v>
      </c>
      <c r="C570" s="517" t="s">
        <v>142</v>
      </c>
      <c r="D570" s="456" t="s">
        <v>1849</v>
      </c>
      <c r="F570" s="607" t="b">
        <f t="shared" si="8"/>
        <v>0</v>
      </c>
    </row>
    <row r="571" spans="1:6" x14ac:dyDescent="0.2">
      <c r="A571" s="526">
        <v>570</v>
      </c>
      <c r="B571" s="754" t="s">
        <v>143</v>
      </c>
      <c r="C571" s="517" t="s">
        <v>143</v>
      </c>
      <c r="D571" s="456" t="s">
        <v>1850</v>
      </c>
      <c r="F571" s="607" t="b">
        <f t="shared" si="8"/>
        <v>0</v>
      </c>
    </row>
    <row r="572" spans="1:6" x14ac:dyDescent="0.2">
      <c r="A572" s="526">
        <v>571</v>
      </c>
      <c r="B572" s="754" t="s">
        <v>2566</v>
      </c>
      <c r="C572" s="517" t="s">
        <v>144</v>
      </c>
      <c r="D572" s="456" t="s">
        <v>1851</v>
      </c>
      <c r="F572" s="607" t="b">
        <f t="shared" si="8"/>
        <v>0</v>
      </c>
    </row>
    <row r="573" spans="1:6" x14ac:dyDescent="0.2">
      <c r="A573" s="526">
        <v>572</v>
      </c>
      <c r="B573" s="754" t="s">
        <v>145</v>
      </c>
      <c r="C573" s="517" t="s">
        <v>145</v>
      </c>
      <c r="D573" s="456" t="s">
        <v>1852</v>
      </c>
      <c r="F573" s="607" t="b">
        <f t="shared" si="8"/>
        <v>0</v>
      </c>
    </row>
    <row r="574" spans="1:6" x14ac:dyDescent="0.2">
      <c r="A574" s="526">
        <v>573</v>
      </c>
      <c r="B574" s="754" t="s">
        <v>2567</v>
      </c>
      <c r="C574" s="517" t="s">
        <v>146</v>
      </c>
      <c r="D574" s="456" t="s">
        <v>1853</v>
      </c>
      <c r="F574" s="607" t="b">
        <f t="shared" si="8"/>
        <v>0</v>
      </c>
    </row>
    <row r="575" spans="1:6" x14ac:dyDescent="0.2">
      <c r="A575" s="526">
        <v>574</v>
      </c>
      <c r="B575" s="754" t="s">
        <v>2568</v>
      </c>
      <c r="C575" s="517" t="s">
        <v>147</v>
      </c>
      <c r="D575" s="456" t="s">
        <v>1854</v>
      </c>
      <c r="F575" s="607" t="b">
        <f t="shared" si="8"/>
        <v>0</v>
      </c>
    </row>
    <row r="576" spans="1:6" x14ac:dyDescent="0.2">
      <c r="A576" s="526">
        <v>575</v>
      </c>
      <c r="B576" s="754" t="s">
        <v>2569</v>
      </c>
      <c r="C576" s="517" t="s">
        <v>148</v>
      </c>
      <c r="D576" s="456" t="s">
        <v>1855</v>
      </c>
      <c r="F576" s="607" t="b">
        <f t="shared" si="8"/>
        <v>0</v>
      </c>
    </row>
    <row r="577" spans="1:6" x14ac:dyDescent="0.2">
      <c r="A577" s="526">
        <v>576</v>
      </c>
      <c r="B577" s="754" t="s">
        <v>2570</v>
      </c>
      <c r="C577" s="517" t="s">
        <v>149</v>
      </c>
      <c r="D577" s="456" t="s">
        <v>1856</v>
      </c>
      <c r="F577" s="607" t="b">
        <f t="shared" si="8"/>
        <v>0</v>
      </c>
    </row>
    <row r="578" spans="1:6" x14ac:dyDescent="0.2">
      <c r="A578" s="526">
        <v>577</v>
      </c>
      <c r="B578" s="754" t="s">
        <v>150</v>
      </c>
      <c r="C578" s="517" t="s">
        <v>150</v>
      </c>
      <c r="D578" s="456" t="s">
        <v>1857</v>
      </c>
      <c r="F578" s="607" t="b">
        <f t="shared" si="8"/>
        <v>0</v>
      </c>
    </row>
    <row r="579" spans="1:6" x14ac:dyDescent="0.2">
      <c r="A579" s="526">
        <v>578</v>
      </c>
      <c r="B579" s="754" t="s">
        <v>2571</v>
      </c>
      <c r="C579" s="517" t="s">
        <v>151</v>
      </c>
      <c r="D579" s="456" t="s">
        <v>1858</v>
      </c>
      <c r="F579" s="607" t="b">
        <f t="shared" ref="F579:F642" si="9">G579=B579</f>
        <v>0</v>
      </c>
    </row>
    <row r="580" spans="1:6" x14ac:dyDescent="0.2">
      <c r="A580" s="526">
        <v>579</v>
      </c>
      <c r="B580" s="754" t="s">
        <v>2572</v>
      </c>
      <c r="C580" s="517" t="s">
        <v>152</v>
      </c>
      <c r="D580" s="456" t="s">
        <v>1859</v>
      </c>
      <c r="F580" s="607" t="b">
        <f t="shared" si="9"/>
        <v>0</v>
      </c>
    </row>
    <row r="581" spans="1:6" x14ac:dyDescent="0.2">
      <c r="A581" s="526">
        <v>580</v>
      </c>
      <c r="B581" s="754" t="s">
        <v>2573</v>
      </c>
      <c r="C581" s="517" t="s">
        <v>153</v>
      </c>
      <c r="D581" s="456" t="s">
        <v>1860</v>
      </c>
      <c r="F581" s="607" t="b">
        <f t="shared" si="9"/>
        <v>0</v>
      </c>
    </row>
    <row r="582" spans="1:6" x14ac:dyDescent="0.2">
      <c r="A582" s="526">
        <v>581</v>
      </c>
      <c r="B582" s="754" t="s">
        <v>2574</v>
      </c>
      <c r="C582" s="517" t="s">
        <v>154</v>
      </c>
      <c r="D582" s="456" t="s">
        <v>1861</v>
      </c>
      <c r="F582" s="607" t="b">
        <f t="shared" si="9"/>
        <v>0</v>
      </c>
    </row>
    <row r="583" spans="1:6" x14ac:dyDescent="0.2">
      <c r="A583" s="526">
        <v>582</v>
      </c>
      <c r="B583" s="754" t="s">
        <v>2575</v>
      </c>
      <c r="C583" s="517" t="s">
        <v>155</v>
      </c>
      <c r="D583" s="456" t="s">
        <v>1862</v>
      </c>
      <c r="F583" s="607" t="b">
        <f t="shared" si="9"/>
        <v>0</v>
      </c>
    </row>
    <row r="584" spans="1:6" x14ac:dyDescent="0.2">
      <c r="A584" s="526">
        <v>583</v>
      </c>
      <c r="B584" s="754" t="s">
        <v>2576</v>
      </c>
      <c r="C584" s="517" t="s">
        <v>156</v>
      </c>
      <c r="D584" s="456" t="s">
        <v>1863</v>
      </c>
      <c r="F584" s="607" t="b">
        <f t="shared" si="9"/>
        <v>0</v>
      </c>
    </row>
    <row r="585" spans="1:6" x14ac:dyDescent="0.2">
      <c r="A585" s="526">
        <v>584</v>
      </c>
      <c r="B585" s="756" t="s">
        <v>2577</v>
      </c>
      <c r="C585" s="520" t="s">
        <v>220</v>
      </c>
      <c r="D585" s="456" t="s">
        <v>1605</v>
      </c>
      <c r="F585" s="607" t="b">
        <f t="shared" si="9"/>
        <v>0</v>
      </c>
    </row>
    <row r="586" spans="1:6" x14ac:dyDescent="0.2">
      <c r="A586" s="526">
        <v>585</v>
      </c>
      <c r="B586" s="756" t="s">
        <v>2578</v>
      </c>
      <c r="C586" s="520" t="s">
        <v>222</v>
      </c>
      <c r="D586" s="456" t="s">
        <v>1606</v>
      </c>
      <c r="F586" s="607" t="b">
        <f t="shared" si="9"/>
        <v>0</v>
      </c>
    </row>
    <row r="587" spans="1:6" x14ac:dyDescent="0.2">
      <c r="A587" s="526">
        <v>586</v>
      </c>
      <c r="B587" s="756" t="s">
        <v>2579</v>
      </c>
      <c r="C587" s="520" t="s">
        <v>224</v>
      </c>
      <c r="D587" s="456" t="s">
        <v>1607</v>
      </c>
      <c r="F587" s="607" t="b">
        <f t="shared" si="9"/>
        <v>0</v>
      </c>
    </row>
    <row r="588" spans="1:6" x14ac:dyDescent="0.2">
      <c r="A588" s="526">
        <v>587</v>
      </c>
      <c r="B588" s="756" t="s">
        <v>2580</v>
      </c>
      <c r="C588" s="520" t="s">
        <v>226</v>
      </c>
      <c r="D588" s="456" t="s">
        <v>1608</v>
      </c>
      <c r="F588" s="607" t="b">
        <f t="shared" si="9"/>
        <v>0</v>
      </c>
    </row>
    <row r="589" spans="1:6" x14ac:dyDescent="0.2">
      <c r="A589" s="526">
        <v>588</v>
      </c>
      <c r="B589" s="756" t="s">
        <v>2581</v>
      </c>
      <c r="C589" s="520" t="s">
        <v>228</v>
      </c>
      <c r="D589" s="456" t="s">
        <v>1609</v>
      </c>
      <c r="F589" s="607" t="b">
        <f t="shared" si="9"/>
        <v>0</v>
      </c>
    </row>
    <row r="590" spans="1:6" x14ac:dyDescent="0.2">
      <c r="A590" s="526">
        <v>589</v>
      </c>
      <c r="B590" s="756" t="s">
        <v>2582</v>
      </c>
      <c r="C590" s="520" t="s">
        <v>230</v>
      </c>
      <c r="D590" s="456" t="s">
        <v>1610</v>
      </c>
      <c r="F590" s="607" t="b">
        <f t="shared" si="9"/>
        <v>0</v>
      </c>
    </row>
    <row r="591" spans="1:6" x14ac:dyDescent="0.2">
      <c r="A591" s="526">
        <v>590</v>
      </c>
      <c r="B591" s="756" t="s">
        <v>21</v>
      </c>
      <c r="C591" s="520" t="s">
        <v>21</v>
      </c>
      <c r="D591" s="456" t="s">
        <v>1779</v>
      </c>
      <c r="F591" s="607" t="b">
        <f t="shared" si="9"/>
        <v>0</v>
      </c>
    </row>
    <row r="592" spans="1:6" x14ac:dyDescent="0.2">
      <c r="A592" s="526">
        <v>591</v>
      </c>
      <c r="B592" s="756" t="s">
        <v>2583</v>
      </c>
      <c r="C592" s="520" t="s">
        <v>243</v>
      </c>
      <c r="D592" s="456" t="s">
        <v>1611</v>
      </c>
      <c r="F592" s="607" t="b">
        <f t="shared" si="9"/>
        <v>0</v>
      </c>
    </row>
    <row r="593" spans="1:6" x14ac:dyDescent="0.2">
      <c r="A593" s="526">
        <v>592</v>
      </c>
      <c r="B593" s="756" t="s">
        <v>2584</v>
      </c>
      <c r="C593" s="520" t="s">
        <v>247</v>
      </c>
      <c r="D593" s="456" t="s">
        <v>1612</v>
      </c>
      <c r="F593" s="607" t="b">
        <f t="shared" si="9"/>
        <v>0</v>
      </c>
    </row>
    <row r="594" spans="1:6" x14ac:dyDescent="0.2">
      <c r="A594" s="526">
        <v>593</v>
      </c>
      <c r="B594" s="756" t="s">
        <v>2585</v>
      </c>
      <c r="C594" s="520" t="s">
        <v>251</v>
      </c>
      <c r="D594" s="456" t="s">
        <v>1613</v>
      </c>
      <c r="F594" s="607" t="b">
        <f t="shared" si="9"/>
        <v>0</v>
      </c>
    </row>
    <row r="595" spans="1:6" x14ac:dyDescent="0.2">
      <c r="A595" s="526">
        <v>594</v>
      </c>
      <c r="B595" s="756" t="s">
        <v>2586</v>
      </c>
      <c r="C595" s="520" t="s">
        <v>279</v>
      </c>
      <c r="D595" s="456" t="s">
        <v>1614</v>
      </c>
      <c r="F595" s="607" t="b">
        <f t="shared" si="9"/>
        <v>0</v>
      </c>
    </row>
    <row r="596" spans="1:6" x14ac:dyDescent="0.2">
      <c r="A596" s="526">
        <v>595</v>
      </c>
      <c r="B596" s="754" t="s">
        <v>280</v>
      </c>
      <c r="C596" s="517" t="s">
        <v>280</v>
      </c>
      <c r="D596" s="456" t="s">
        <v>1615</v>
      </c>
      <c r="F596" s="607" t="b">
        <f t="shared" si="9"/>
        <v>0</v>
      </c>
    </row>
    <row r="597" spans="1:6" x14ac:dyDescent="0.2">
      <c r="A597" s="526">
        <v>596</v>
      </c>
      <c r="B597" s="756" t="s">
        <v>2587</v>
      </c>
      <c r="C597" s="520" t="s">
        <v>285</v>
      </c>
      <c r="D597" s="456" t="s">
        <v>1641</v>
      </c>
      <c r="F597" s="607" t="b">
        <f t="shared" si="9"/>
        <v>0</v>
      </c>
    </row>
    <row r="598" spans="1:6" x14ac:dyDescent="0.2">
      <c r="A598" s="526">
        <v>597</v>
      </c>
      <c r="B598" s="754" t="s">
        <v>2588</v>
      </c>
      <c r="C598" s="517" t="s">
        <v>286</v>
      </c>
      <c r="D598" s="456" t="s">
        <v>1642</v>
      </c>
      <c r="F598" s="607" t="b">
        <f t="shared" si="9"/>
        <v>0</v>
      </c>
    </row>
    <row r="599" spans="1:6" x14ac:dyDescent="0.2">
      <c r="A599" s="526">
        <v>598</v>
      </c>
      <c r="B599" s="754" t="s">
        <v>2589</v>
      </c>
      <c r="C599" s="517" t="s">
        <v>289</v>
      </c>
      <c r="D599" s="456" t="s">
        <v>1638</v>
      </c>
      <c r="F599" s="607" t="b">
        <f t="shared" si="9"/>
        <v>0</v>
      </c>
    </row>
    <row r="600" spans="1:6" x14ac:dyDescent="0.2">
      <c r="A600" s="526">
        <v>599</v>
      </c>
      <c r="B600" s="754" t="s">
        <v>290</v>
      </c>
      <c r="C600" s="517" t="s">
        <v>290</v>
      </c>
      <c r="D600" s="456" t="s">
        <v>1617</v>
      </c>
      <c r="F600" s="607" t="b">
        <f t="shared" si="9"/>
        <v>0</v>
      </c>
    </row>
    <row r="601" spans="1:6" x14ac:dyDescent="0.2">
      <c r="A601" s="526">
        <v>600</v>
      </c>
      <c r="B601" s="754" t="s">
        <v>291</v>
      </c>
      <c r="C601" s="517" t="s">
        <v>291</v>
      </c>
      <c r="D601" s="456" t="s">
        <v>1618</v>
      </c>
      <c r="F601" s="607" t="b">
        <f t="shared" si="9"/>
        <v>0</v>
      </c>
    </row>
    <row r="602" spans="1:6" x14ac:dyDescent="0.2">
      <c r="A602" s="526">
        <v>601</v>
      </c>
      <c r="B602" s="754" t="s">
        <v>2590</v>
      </c>
      <c r="C602" s="517" t="s">
        <v>334</v>
      </c>
      <c r="D602" s="456" t="s">
        <v>1619</v>
      </c>
      <c r="F602" s="607" t="b">
        <f t="shared" si="9"/>
        <v>0</v>
      </c>
    </row>
    <row r="603" spans="1:6" x14ac:dyDescent="0.2">
      <c r="A603" s="526">
        <v>602</v>
      </c>
      <c r="B603" s="756" t="s">
        <v>2591</v>
      </c>
      <c r="C603" s="520" t="s">
        <v>405</v>
      </c>
      <c r="D603" s="456" t="s">
        <v>1620</v>
      </c>
      <c r="F603" s="607" t="b">
        <f t="shared" si="9"/>
        <v>0</v>
      </c>
    </row>
    <row r="604" spans="1:6" x14ac:dyDescent="0.2">
      <c r="A604" s="526">
        <v>603</v>
      </c>
      <c r="B604" s="756" t="s">
        <v>2592</v>
      </c>
      <c r="C604" s="520" t="s">
        <v>402</v>
      </c>
      <c r="D604" s="456" t="s">
        <v>1621</v>
      </c>
      <c r="F604" s="607" t="b">
        <f t="shared" si="9"/>
        <v>0</v>
      </c>
    </row>
    <row r="605" spans="1:6" x14ac:dyDescent="0.2">
      <c r="A605" s="526">
        <v>604</v>
      </c>
      <c r="B605" s="754" t="s">
        <v>2593</v>
      </c>
      <c r="C605" s="517" t="s">
        <v>403</v>
      </c>
      <c r="D605" s="456" t="s">
        <v>1622</v>
      </c>
      <c r="F605" s="607" t="b">
        <f t="shared" si="9"/>
        <v>0</v>
      </c>
    </row>
    <row r="606" spans="1:6" x14ac:dyDescent="0.25">
      <c r="A606" s="526">
        <v>605</v>
      </c>
      <c r="B606" s="757" t="s">
        <v>2594</v>
      </c>
      <c r="C606" s="519" t="s">
        <v>433</v>
      </c>
      <c r="D606" s="456" t="s">
        <v>1623</v>
      </c>
      <c r="F606" s="607" t="b">
        <f t="shared" si="9"/>
        <v>0</v>
      </c>
    </row>
    <row r="607" spans="1:6" x14ac:dyDescent="0.25">
      <c r="A607" s="526">
        <v>606</v>
      </c>
      <c r="B607" s="757" t="s">
        <v>2595</v>
      </c>
      <c r="C607" s="519" t="s">
        <v>1056</v>
      </c>
      <c r="D607" s="456" t="s">
        <v>1624</v>
      </c>
      <c r="F607" s="607" t="b">
        <f t="shared" si="9"/>
        <v>0</v>
      </c>
    </row>
    <row r="608" spans="1:6" x14ac:dyDescent="0.2">
      <c r="A608" s="526">
        <v>607</v>
      </c>
      <c r="B608" s="754" t="s">
        <v>2596</v>
      </c>
      <c r="C608" s="517" t="s">
        <v>623</v>
      </c>
      <c r="D608" s="456" t="s">
        <v>1625</v>
      </c>
      <c r="F608" s="607" t="b">
        <f t="shared" si="9"/>
        <v>0</v>
      </c>
    </row>
    <row r="609" spans="1:6" x14ac:dyDescent="0.2">
      <c r="A609" s="526">
        <v>608</v>
      </c>
      <c r="B609" s="754" t="s">
        <v>2597</v>
      </c>
      <c r="C609" s="517" t="s">
        <v>624</v>
      </c>
      <c r="D609" s="456" t="s">
        <v>1626</v>
      </c>
      <c r="F609" s="607" t="b">
        <f t="shared" si="9"/>
        <v>0</v>
      </c>
    </row>
    <row r="610" spans="1:6" x14ac:dyDescent="0.25">
      <c r="A610" s="526">
        <v>609</v>
      </c>
      <c r="B610" s="757" t="s">
        <v>2598</v>
      </c>
      <c r="C610" s="519" t="s">
        <v>1029</v>
      </c>
      <c r="D610" s="456" t="s">
        <v>1627</v>
      </c>
      <c r="F610" s="607" t="b">
        <f t="shared" si="9"/>
        <v>0</v>
      </c>
    </row>
    <row r="611" spans="1:6" x14ac:dyDescent="0.2">
      <c r="A611" s="526">
        <v>610</v>
      </c>
      <c r="B611" s="754" t="s">
        <v>2599</v>
      </c>
      <c r="C611" s="517" t="s">
        <v>801</v>
      </c>
      <c r="D611" s="456" t="s">
        <v>1628</v>
      </c>
      <c r="F611" s="607" t="b">
        <f t="shared" si="9"/>
        <v>0</v>
      </c>
    </row>
    <row r="612" spans="1:6" x14ac:dyDescent="0.25">
      <c r="A612" s="526">
        <v>611</v>
      </c>
      <c r="B612" s="757" t="s">
        <v>2600</v>
      </c>
      <c r="C612" s="519" t="s">
        <v>938</v>
      </c>
      <c r="D612" s="456" t="s">
        <v>1629</v>
      </c>
      <c r="F612" s="607" t="b">
        <f t="shared" si="9"/>
        <v>0</v>
      </c>
    </row>
    <row r="613" spans="1:6" x14ac:dyDescent="0.25">
      <c r="A613" s="526">
        <v>612</v>
      </c>
      <c r="B613" s="757" t="s">
        <v>2601</v>
      </c>
      <c r="C613" s="519" t="s">
        <v>961</v>
      </c>
      <c r="D613" s="456" t="s">
        <v>1630</v>
      </c>
      <c r="F613" s="607" t="b">
        <f t="shared" si="9"/>
        <v>0</v>
      </c>
    </row>
    <row r="614" spans="1:6" x14ac:dyDescent="0.2">
      <c r="A614" s="526">
        <v>613</v>
      </c>
      <c r="B614" s="756" t="s">
        <v>2602</v>
      </c>
      <c r="C614" s="520" t="s">
        <v>1013</v>
      </c>
      <c r="D614" s="456" t="s">
        <v>1631</v>
      </c>
      <c r="F614" s="607" t="b">
        <f t="shared" si="9"/>
        <v>0</v>
      </c>
    </row>
    <row r="615" spans="1:6" x14ac:dyDescent="0.2">
      <c r="A615" s="526">
        <v>614</v>
      </c>
      <c r="B615" s="758" t="s">
        <v>2603</v>
      </c>
      <c r="C615" s="521" t="s">
        <v>816</v>
      </c>
      <c r="D615" s="456" t="s">
        <v>1632</v>
      </c>
      <c r="F615" s="607" t="b">
        <f t="shared" si="9"/>
        <v>0</v>
      </c>
    </row>
    <row r="616" spans="1:6" x14ac:dyDescent="0.2">
      <c r="A616" s="526">
        <v>615</v>
      </c>
      <c r="B616" s="758" t="s">
        <v>2604</v>
      </c>
      <c r="C616" s="521" t="s">
        <v>817</v>
      </c>
      <c r="D616" s="456" t="s">
        <v>1633</v>
      </c>
      <c r="F616" s="607" t="b">
        <f t="shared" si="9"/>
        <v>0</v>
      </c>
    </row>
    <row r="617" spans="1:6" x14ac:dyDescent="0.2">
      <c r="A617" s="526">
        <v>616</v>
      </c>
      <c r="B617" s="758" t="s">
        <v>2605</v>
      </c>
      <c r="C617" s="521" t="s">
        <v>818</v>
      </c>
      <c r="D617" s="456" t="s">
        <v>1634</v>
      </c>
      <c r="F617" s="607" t="b">
        <f t="shared" si="9"/>
        <v>0</v>
      </c>
    </row>
    <row r="618" spans="1:6" x14ac:dyDescent="0.2">
      <c r="A618" s="526">
        <v>617</v>
      </c>
      <c r="B618" s="758" t="s">
        <v>2606</v>
      </c>
      <c r="C618" s="521" t="s">
        <v>819</v>
      </c>
      <c r="D618" s="456" t="s">
        <v>1635</v>
      </c>
      <c r="F618" s="607" t="b">
        <f t="shared" si="9"/>
        <v>0</v>
      </c>
    </row>
    <row r="619" spans="1:6" x14ac:dyDescent="0.2">
      <c r="A619" s="526">
        <v>618</v>
      </c>
      <c r="B619" s="759" t="s">
        <v>2607</v>
      </c>
      <c r="C619" s="522" t="s">
        <v>813</v>
      </c>
      <c r="D619" s="456" t="s">
        <v>1637</v>
      </c>
      <c r="F619" s="607" t="b">
        <f t="shared" si="9"/>
        <v>0</v>
      </c>
    </row>
    <row r="620" spans="1:6" x14ac:dyDescent="0.2">
      <c r="A620" s="526">
        <v>619</v>
      </c>
      <c r="B620" s="758" t="s">
        <v>2608</v>
      </c>
      <c r="C620" s="521" t="s">
        <v>820</v>
      </c>
      <c r="D620" s="456" t="s">
        <v>1639</v>
      </c>
      <c r="F620" s="607" t="b">
        <f t="shared" si="9"/>
        <v>0</v>
      </c>
    </row>
    <row r="621" spans="1:6" x14ac:dyDescent="0.2">
      <c r="A621" s="526">
        <v>620</v>
      </c>
      <c r="B621" s="760" t="s">
        <v>2609</v>
      </c>
      <c r="C621" s="523" t="s">
        <v>188</v>
      </c>
      <c r="D621" s="456" t="s">
        <v>1643</v>
      </c>
      <c r="F621" s="607" t="b">
        <f t="shared" si="9"/>
        <v>0</v>
      </c>
    </row>
    <row r="622" spans="1:6" x14ac:dyDescent="0.2">
      <c r="A622" s="526">
        <v>621</v>
      </c>
      <c r="B622" s="721" t="s">
        <v>2610</v>
      </c>
      <c r="C622" s="287" t="s">
        <v>4</v>
      </c>
      <c r="D622" s="456" t="s">
        <v>1691</v>
      </c>
      <c r="F622" s="607" t="b">
        <f t="shared" si="9"/>
        <v>0</v>
      </c>
    </row>
    <row r="623" spans="1:6" x14ac:dyDescent="0.2">
      <c r="A623" s="526">
        <v>622</v>
      </c>
      <c r="B623" s="721" t="s">
        <v>2611</v>
      </c>
      <c r="C623" s="287" t="s">
        <v>3</v>
      </c>
      <c r="D623" s="456" t="s">
        <v>1690</v>
      </c>
      <c r="F623" s="607" t="b">
        <f t="shared" si="9"/>
        <v>0</v>
      </c>
    </row>
    <row r="624" spans="1:6" x14ac:dyDescent="0.2">
      <c r="A624" s="526">
        <v>623</v>
      </c>
      <c r="B624" s="721" t="s">
        <v>2612</v>
      </c>
      <c r="C624" s="287" t="s">
        <v>189</v>
      </c>
      <c r="D624" s="456" t="s">
        <v>1644</v>
      </c>
      <c r="F624" s="607" t="b">
        <f t="shared" si="9"/>
        <v>0</v>
      </c>
    </row>
    <row r="625" spans="1:6" x14ac:dyDescent="0.2">
      <c r="A625" s="526">
        <v>624</v>
      </c>
      <c r="B625" s="721" t="s">
        <v>2613</v>
      </c>
      <c r="C625" s="287" t="s">
        <v>14</v>
      </c>
      <c r="D625" s="456" t="s">
        <v>1695</v>
      </c>
      <c r="F625" s="607" t="b">
        <f t="shared" si="9"/>
        <v>0</v>
      </c>
    </row>
    <row r="626" spans="1:6" x14ac:dyDescent="0.2">
      <c r="A626" s="526">
        <v>625</v>
      </c>
      <c r="B626" s="721" t="s">
        <v>2614</v>
      </c>
      <c r="C626" s="287" t="s">
        <v>19</v>
      </c>
      <c r="D626" s="456" t="s">
        <v>1697</v>
      </c>
      <c r="F626" s="607" t="b">
        <f t="shared" si="9"/>
        <v>0</v>
      </c>
    </row>
    <row r="627" spans="1:6" x14ac:dyDescent="0.2">
      <c r="A627" s="526">
        <v>626</v>
      </c>
      <c r="B627" s="721" t="s">
        <v>2615</v>
      </c>
      <c r="C627" s="287" t="s">
        <v>22</v>
      </c>
      <c r="D627" s="456" t="s">
        <v>1699</v>
      </c>
      <c r="F627" s="607" t="b">
        <f t="shared" si="9"/>
        <v>0</v>
      </c>
    </row>
    <row r="628" spans="1:6" x14ac:dyDescent="0.2">
      <c r="A628" s="526">
        <v>627</v>
      </c>
      <c r="B628" s="721" t="s">
        <v>2616</v>
      </c>
      <c r="C628" s="287" t="s">
        <v>24</v>
      </c>
      <c r="D628" s="456" t="s">
        <v>1703</v>
      </c>
      <c r="F628" s="607" t="b">
        <f t="shared" si="9"/>
        <v>0</v>
      </c>
    </row>
    <row r="629" spans="1:6" x14ac:dyDescent="0.2">
      <c r="A629" s="526">
        <v>628</v>
      </c>
      <c r="B629" s="721" t="s">
        <v>2617</v>
      </c>
      <c r="C629" s="287" t="s">
        <v>1876</v>
      </c>
      <c r="D629" s="456" t="s">
        <v>1705</v>
      </c>
      <c r="F629" s="607" t="b">
        <f t="shared" si="9"/>
        <v>0</v>
      </c>
    </row>
    <row r="630" spans="1:6" x14ac:dyDescent="0.2">
      <c r="A630" s="526">
        <v>629</v>
      </c>
      <c r="B630" s="721" t="s">
        <v>2618</v>
      </c>
      <c r="C630" s="287" t="s">
        <v>29</v>
      </c>
      <c r="D630" s="456" t="s">
        <v>1708</v>
      </c>
      <c r="F630" s="607" t="b">
        <f t="shared" si="9"/>
        <v>0</v>
      </c>
    </row>
    <row r="631" spans="1:6" x14ac:dyDescent="0.2">
      <c r="A631" s="526">
        <v>630</v>
      </c>
      <c r="B631" s="721" t="s">
        <v>2619</v>
      </c>
      <c r="C631" s="287" t="s">
        <v>190</v>
      </c>
      <c r="D631" s="456" t="s">
        <v>1645</v>
      </c>
      <c r="F631" s="607" t="b">
        <f t="shared" si="9"/>
        <v>0</v>
      </c>
    </row>
    <row r="632" spans="1:6" x14ac:dyDescent="0.2">
      <c r="A632" s="526">
        <v>631</v>
      </c>
      <c r="B632" s="721" t="s">
        <v>2620</v>
      </c>
      <c r="C632" s="287" t="s">
        <v>191</v>
      </c>
      <c r="D632" s="456" t="s">
        <v>1646</v>
      </c>
      <c r="F632" s="607" t="b">
        <f t="shared" si="9"/>
        <v>0</v>
      </c>
    </row>
    <row r="633" spans="1:6" x14ac:dyDescent="0.2">
      <c r="A633" s="526">
        <v>632</v>
      </c>
      <c r="B633" s="721" t="s">
        <v>2621</v>
      </c>
      <c r="C633" s="287" t="s">
        <v>32</v>
      </c>
      <c r="D633" s="456" t="s">
        <v>1711</v>
      </c>
      <c r="F633" s="607" t="b">
        <f t="shared" si="9"/>
        <v>0</v>
      </c>
    </row>
    <row r="634" spans="1:6" x14ac:dyDescent="0.2">
      <c r="A634" s="526">
        <v>633</v>
      </c>
      <c r="B634" s="721" t="s">
        <v>2622</v>
      </c>
      <c r="C634" s="287" t="s">
        <v>35</v>
      </c>
      <c r="D634" s="456" t="s">
        <v>1717</v>
      </c>
      <c r="F634" s="607" t="b">
        <f t="shared" si="9"/>
        <v>0</v>
      </c>
    </row>
    <row r="635" spans="1:6" x14ac:dyDescent="0.2">
      <c r="A635" s="526">
        <v>634</v>
      </c>
      <c r="B635" s="721" t="s">
        <v>2623</v>
      </c>
      <c r="C635" s="287" t="s">
        <v>43</v>
      </c>
      <c r="D635" s="456" t="s">
        <v>1722</v>
      </c>
      <c r="F635" s="607" t="b">
        <f t="shared" si="9"/>
        <v>0</v>
      </c>
    </row>
    <row r="636" spans="1:6" x14ac:dyDescent="0.2">
      <c r="A636" s="526">
        <v>635</v>
      </c>
      <c r="B636" s="721" t="s">
        <v>2624</v>
      </c>
      <c r="C636" s="287" t="s">
        <v>48</v>
      </c>
      <c r="D636" s="456" t="s">
        <v>1727</v>
      </c>
      <c r="F636" s="607" t="b">
        <f t="shared" si="9"/>
        <v>0</v>
      </c>
    </row>
    <row r="637" spans="1:6" x14ac:dyDescent="0.2">
      <c r="A637" s="526">
        <v>636</v>
      </c>
      <c r="B637" s="721" t="s">
        <v>2625</v>
      </c>
      <c r="C637" s="287" t="s">
        <v>53</v>
      </c>
      <c r="D637" s="456" t="s">
        <v>1729</v>
      </c>
      <c r="F637" s="607" t="b">
        <f t="shared" si="9"/>
        <v>0</v>
      </c>
    </row>
    <row r="638" spans="1:6" x14ac:dyDescent="0.2">
      <c r="A638" s="526">
        <v>637</v>
      </c>
      <c r="B638" s="721" t="s">
        <v>2626</v>
      </c>
      <c r="C638" s="287" t="s">
        <v>55</v>
      </c>
      <c r="D638" s="456" t="s">
        <v>1733</v>
      </c>
      <c r="F638" s="607" t="b">
        <f t="shared" si="9"/>
        <v>0</v>
      </c>
    </row>
    <row r="639" spans="1:6" x14ac:dyDescent="0.2">
      <c r="A639" s="526">
        <v>638</v>
      </c>
      <c r="B639" s="721" t="s">
        <v>2627</v>
      </c>
      <c r="C639" s="287" t="s">
        <v>59</v>
      </c>
      <c r="D639" s="456" t="s">
        <v>1739</v>
      </c>
      <c r="F639" s="607" t="b">
        <f t="shared" si="9"/>
        <v>0</v>
      </c>
    </row>
    <row r="640" spans="1:6" x14ac:dyDescent="0.2">
      <c r="A640" s="526">
        <v>639</v>
      </c>
      <c r="B640" s="721" t="s">
        <v>2628</v>
      </c>
      <c r="C640" s="287" t="s">
        <v>66</v>
      </c>
      <c r="D640" s="456" t="s">
        <v>1747</v>
      </c>
      <c r="F640" s="607" t="b">
        <f t="shared" si="9"/>
        <v>0</v>
      </c>
    </row>
    <row r="641" spans="1:6" x14ac:dyDescent="0.2">
      <c r="A641" s="526">
        <v>640</v>
      </c>
      <c r="B641" s="721" t="s">
        <v>2629</v>
      </c>
      <c r="C641" s="287" t="s">
        <v>74</v>
      </c>
      <c r="D641" s="456" t="s">
        <v>1749</v>
      </c>
      <c r="F641" s="607" t="b">
        <f t="shared" si="9"/>
        <v>0</v>
      </c>
    </row>
    <row r="642" spans="1:6" x14ac:dyDescent="0.2">
      <c r="A642" s="526">
        <v>641</v>
      </c>
      <c r="B642" s="721" t="s">
        <v>2630</v>
      </c>
      <c r="C642" s="287" t="s">
        <v>76</v>
      </c>
      <c r="D642" s="456" t="s">
        <v>1751</v>
      </c>
      <c r="F642" s="607" t="b">
        <f t="shared" si="9"/>
        <v>0</v>
      </c>
    </row>
    <row r="643" spans="1:6" x14ac:dyDescent="0.2">
      <c r="A643" s="526">
        <v>642</v>
      </c>
      <c r="B643" s="721" t="s">
        <v>2631</v>
      </c>
      <c r="C643" s="287" t="s">
        <v>79</v>
      </c>
      <c r="D643" s="456" t="s">
        <v>1754</v>
      </c>
      <c r="F643" s="607" t="b">
        <f t="shared" ref="F643:F706" si="10">G643=B643</f>
        <v>0</v>
      </c>
    </row>
    <row r="644" spans="1:6" x14ac:dyDescent="0.2">
      <c r="A644" s="526">
        <v>643</v>
      </c>
      <c r="B644" s="721" t="s">
        <v>2632</v>
      </c>
      <c r="C644" s="287" t="s">
        <v>192</v>
      </c>
      <c r="D644" s="456" t="s">
        <v>1647</v>
      </c>
      <c r="F644" s="607" t="b">
        <f t="shared" si="10"/>
        <v>0</v>
      </c>
    </row>
    <row r="645" spans="1:6" x14ac:dyDescent="0.2">
      <c r="A645" s="526">
        <v>644</v>
      </c>
      <c r="B645" s="721" t="s">
        <v>2633</v>
      </c>
      <c r="C645" s="287" t="s">
        <v>81</v>
      </c>
      <c r="D645" s="456" t="s">
        <v>1756</v>
      </c>
      <c r="F645" s="607" t="b">
        <f t="shared" si="10"/>
        <v>0</v>
      </c>
    </row>
    <row r="646" spans="1:6" x14ac:dyDescent="0.2">
      <c r="A646" s="526">
        <v>645</v>
      </c>
      <c r="B646" s="721" t="s">
        <v>2634</v>
      </c>
      <c r="C646" s="287" t="s">
        <v>83</v>
      </c>
      <c r="D646" s="456" t="s">
        <v>1770</v>
      </c>
      <c r="F646" s="607" t="b">
        <f t="shared" si="10"/>
        <v>0</v>
      </c>
    </row>
    <row r="647" spans="1:6" x14ac:dyDescent="0.2">
      <c r="A647" s="526">
        <v>646</v>
      </c>
      <c r="B647" s="721" t="s">
        <v>2635</v>
      </c>
      <c r="C647" s="287" t="s">
        <v>99</v>
      </c>
      <c r="D647" s="456" t="s">
        <v>1774</v>
      </c>
      <c r="F647" s="607" t="b">
        <f t="shared" si="10"/>
        <v>0</v>
      </c>
    </row>
    <row r="648" spans="1:6" x14ac:dyDescent="0.2">
      <c r="A648" s="526">
        <v>647</v>
      </c>
      <c r="B648" s="721" t="s">
        <v>2636</v>
      </c>
      <c r="C648" s="287" t="s">
        <v>106</v>
      </c>
      <c r="D648" s="456" t="s">
        <v>1777</v>
      </c>
      <c r="F648" s="607" t="b">
        <f t="shared" si="10"/>
        <v>0</v>
      </c>
    </row>
    <row r="649" spans="1:6" x14ac:dyDescent="0.2">
      <c r="A649" s="526">
        <v>648</v>
      </c>
      <c r="B649" s="721" t="s">
        <v>2637</v>
      </c>
      <c r="C649" s="287" t="s">
        <v>193</v>
      </c>
      <c r="D649" s="456" t="s">
        <v>1648</v>
      </c>
      <c r="F649" s="607" t="b">
        <f t="shared" si="10"/>
        <v>0</v>
      </c>
    </row>
    <row r="650" spans="1:6" x14ac:dyDescent="0.2">
      <c r="A650" s="526">
        <v>649</v>
      </c>
      <c r="B650" s="721" t="s">
        <v>2638</v>
      </c>
      <c r="C650" s="287" t="s">
        <v>194</v>
      </c>
      <c r="D650" s="456" t="s">
        <v>1649</v>
      </c>
      <c r="F650" s="607" t="b">
        <f t="shared" si="10"/>
        <v>0</v>
      </c>
    </row>
    <row r="651" spans="1:6" x14ac:dyDescent="0.2">
      <c r="A651" s="526">
        <v>650</v>
      </c>
      <c r="B651" s="721" t="s">
        <v>2639</v>
      </c>
      <c r="C651" s="287" t="s">
        <v>195</v>
      </c>
      <c r="D651" s="456" t="s">
        <v>1650</v>
      </c>
      <c r="F651" s="607" t="b">
        <f t="shared" si="10"/>
        <v>0</v>
      </c>
    </row>
    <row r="652" spans="1:6" x14ac:dyDescent="0.2">
      <c r="A652" s="526">
        <v>651</v>
      </c>
      <c r="B652" s="760" t="s">
        <v>2640</v>
      </c>
      <c r="C652" s="523" t="s">
        <v>328</v>
      </c>
      <c r="D652" s="456" t="s">
        <v>1651</v>
      </c>
      <c r="F652" s="607" t="b">
        <f t="shared" si="10"/>
        <v>0</v>
      </c>
    </row>
    <row r="653" spans="1:6" x14ac:dyDescent="0.2">
      <c r="A653" s="526">
        <v>652</v>
      </c>
      <c r="B653" s="721" t="s">
        <v>2641</v>
      </c>
      <c r="C653" s="287" t="s">
        <v>329</v>
      </c>
      <c r="D653" s="456" t="s">
        <v>1652</v>
      </c>
      <c r="F653" s="607" t="b">
        <f t="shared" si="10"/>
        <v>0</v>
      </c>
    </row>
    <row r="654" spans="1:6" x14ac:dyDescent="0.2">
      <c r="A654" s="526">
        <v>653</v>
      </c>
      <c r="B654" s="721" t="s">
        <v>2642</v>
      </c>
      <c r="C654" s="287" t="s">
        <v>292</v>
      </c>
      <c r="D654" s="456" t="s">
        <v>1653</v>
      </c>
      <c r="F654" s="607" t="b">
        <f t="shared" si="10"/>
        <v>0</v>
      </c>
    </row>
    <row r="655" spans="1:6" x14ac:dyDescent="0.2">
      <c r="A655" s="526">
        <v>654</v>
      </c>
      <c r="B655" s="721" t="s">
        <v>2643</v>
      </c>
      <c r="C655" s="287" t="s">
        <v>293</v>
      </c>
      <c r="D655" s="456" t="s">
        <v>1654</v>
      </c>
      <c r="F655" s="607" t="b">
        <f t="shared" si="10"/>
        <v>0</v>
      </c>
    </row>
    <row r="656" spans="1:6" x14ac:dyDescent="0.2">
      <c r="A656" s="526">
        <v>655</v>
      </c>
      <c r="B656" s="721" t="s">
        <v>2644</v>
      </c>
      <c r="C656" s="287" t="s">
        <v>294</v>
      </c>
      <c r="D656" s="456" t="s">
        <v>1655</v>
      </c>
      <c r="F656" s="607" t="b">
        <f t="shared" si="10"/>
        <v>0</v>
      </c>
    </row>
    <row r="657" spans="1:6" x14ac:dyDescent="0.2">
      <c r="A657" s="526">
        <v>656</v>
      </c>
      <c r="B657" s="721" t="s">
        <v>2645</v>
      </c>
      <c r="C657" s="287" t="s">
        <v>295</v>
      </c>
      <c r="D657" s="456" t="s">
        <v>1656</v>
      </c>
      <c r="F657" s="607" t="b">
        <f t="shared" si="10"/>
        <v>0</v>
      </c>
    </row>
    <row r="658" spans="1:6" x14ac:dyDescent="0.2">
      <c r="A658" s="526">
        <v>657</v>
      </c>
      <c r="B658" s="721" t="s">
        <v>2646</v>
      </c>
      <c r="C658" s="287" t="s">
        <v>296</v>
      </c>
      <c r="D658" s="456" t="s">
        <v>1657</v>
      </c>
      <c r="F658" s="607" t="b">
        <f t="shared" si="10"/>
        <v>0</v>
      </c>
    </row>
    <row r="659" spans="1:6" x14ac:dyDescent="0.2">
      <c r="A659" s="526">
        <v>658</v>
      </c>
      <c r="B659" s="721" t="s">
        <v>2647</v>
      </c>
      <c r="C659" s="287" t="s">
        <v>297</v>
      </c>
      <c r="D659" s="456" t="s">
        <v>1658</v>
      </c>
      <c r="F659" s="607" t="b">
        <f t="shared" si="10"/>
        <v>0</v>
      </c>
    </row>
    <row r="660" spans="1:6" x14ac:dyDescent="0.2">
      <c r="A660" s="526">
        <v>659</v>
      </c>
      <c r="B660" s="721" t="s">
        <v>2648</v>
      </c>
      <c r="C660" s="287" t="s">
        <v>298</v>
      </c>
      <c r="D660" s="456" t="s">
        <v>1659</v>
      </c>
      <c r="F660" s="607" t="b">
        <f t="shared" si="10"/>
        <v>0</v>
      </c>
    </row>
    <row r="661" spans="1:6" x14ac:dyDescent="0.2">
      <c r="A661" s="526">
        <v>660</v>
      </c>
      <c r="B661" s="721" t="s">
        <v>2649</v>
      </c>
      <c r="C661" s="287" t="s">
        <v>299</v>
      </c>
      <c r="D661" s="456" t="s">
        <v>1660</v>
      </c>
      <c r="F661" s="607" t="b">
        <f t="shared" si="10"/>
        <v>0</v>
      </c>
    </row>
    <row r="662" spans="1:6" x14ac:dyDescent="0.2">
      <c r="A662" s="526">
        <v>661</v>
      </c>
      <c r="B662" s="721" t="s">
        <v>2650</v>
      </c>
      <c r="C662" s="287" t="s">
        <v>300</v>
      </c>
      <c r="D662" s="456" t="s">
        <v>1661</v>
      </c>
      <c r="F662" s="607" t="b">
        <f t="shared" si="10"/>
        <v>0</v>
      </c>
    </row>
    <row r="663" spans="1:6" x14ac:dyDescent="0.2">
      <c r="A663" s="526">
        <v>662</v>
      </c>
      <c r="B663" s="721" t="s">
        <v>2651</v>
      </c>
      <c r="C663" s="287" t="s">
        <v>301</v>
      </c>
      <c r="D663" s="456" t="s">
        <v>1662</v>
      </c>
      <c r="F663" s="607" t="b">
        <f t="shared" si="10"/>
        <v>0</v>
      </c>
    </row>
    <row r="664" spans="1:6" x14ac:dyDescent="0.2">
      <c r="A664" s="526">
        <v>663</v>
      </c>
      <c r="B664" s="721" t="s">
        <v>2652</v>
      </c>
      <c r="C664" s="287" t="s">
        <v>302</v>
      </c>
      <c r="D664" s="456" t="s">
        <v>1663</v>
      </c>
      <c r="F664" s="607" t="b">
        <f t="shared" si="10"/>
        <v>0</v>
      </c>
    </row>
    <row r="665" spans="1:6" x14ac:dyDescent="0.2">
      <c r="A665" s="526">
        <v>664</v>
      </c>
      <c r="B665" s="721" t="s">
        <v>2653</v>
      </c>
      <c r="C665" s="287" t="s">
        <v>303</v>
      </c>
      <c r="D665" s="456" t="s">
        <v>1664</v>
      </c>
      <c r="F665" s="607" t="b">
        <f t="shared" si="10"/>
        <v>0</v>
      </c>
    </row>
    <row r="666" spans="1:6" x14ac:dyDescent="0.2">
      <c r="A666" s="526">
        <v>665</v>
      </c>
      <c r="B666" s="721" t="s">
        <v>2654</v>
      </c>
      <c r="C666" s="287" t="s">
        <v>304</v>
      </c>
      <c r="D666" s="456" t="s">
        <v>1665</v>
      </c>
      <c r="F666" s="607" t="b">
        <f t="shared" si="10"/>
        <v>0</v>
      </c>
    </row>
    <row r="667" spans="1:6" x14ac:dyDescent="0.2">
      <c r="A667" s="526">
        <v>666</v>
      </c>
      <c r="B667" s="721" t="s">
        <v>2655</v>
      </c>
      <c r="C667" s="287" t="s">
        <v>305</v>
      </c>
      <c r="D667" s="456" t="s">
        <v>1666</v>
      </c>
      <c r="F667" s="607" t="b">
        <f t="shared" si="10"/>
        <v>0</v>
      </c>
    </row>
    <row r="668" spans="1:6" x14ac:dyDescent="0.2">
      <c r="A668" s="526">
        <v>667</v>
      </c>
      <c r="B668" s="721" t="s">
        <v>2656</v>
      </c>
      <c r="C668" s="287" t="s">
        <v>306</v>
      </c>
      <c r="D668" s="456" t="s">
        <v>1667</v>
      </c>
      <c r="F668" s="607" t="b">
        <f t="shared" si="10"/>
        <v>0</v>
      </c>
    </row>
    <row r="669" spans="1:6" x14ac:dyDescent="0.2">
      <c r="A669" s="526">
        <v>668</v>
      </c>
      <c r="B669" s="721" t="s">
        <v>2657</v>
      </c>
      <c r="C669" s="287" t="s">
        <v>307</v>
      </c>
      <c r="D669" s="456" t="s">
        <v>1668</v>
      </c>
      <c r="F669" s="607" t="b">
        <f t="shared" si="10"/>
        <v>0</v>
      </c>
    </row>
    <row r="670" spans="1:6" x14ac:dyDescent="0.2">
      <c r="A670" s="526">
        <v>669</v>
      </c>
      <c r="B670" s="721" t="s">
        <v>2658</v>
      </c>
      <c r="C670" s="287" t="s">
        <v>308</v>
      </c>
      <c r="D670" s="456" t="s">
        <v>1669</v>
      </c>
      <c r="F670" s="607" t="b">
        <f t="shared" si="10"/>
        <v>0</v>
      </c>
    </row>
    <row r="671" spans="1:6" x14ac:dyDescent="0.2">
      <c r="A671" s="526">
        <v>670</v>
      </c>
      <c r="B671" s="721" t="s">
        <v>2659</v>
      </c>
      <c r="C671" s="287" t="s">
        <v>309</v>
      </c>
      <c r="D671" s="456" t="s">
        <v>1670</v>
      </c>
      <c r="F671" s="607" t="b">
        <f t="shared" si="10"/>
        <v>0</v>
      </c>
    </row>
    <row r="672" spans="1:6" x14ac:dyDescent="0.2">
      <c r="A672" s="526">
        <v>671</v>
      </c>
      <c r="B672" s="721" t="s">
        <v>2660</v>
      </c>
      <c r="C672" s="287" t="s">
        <v>310</v>
      </c>
      <c r="D672" s="456" t="s">
        <v>1671</v>
      </c>
      <c r="F672" s="607" t="b">
        <f t="shared" si="10"/>
        <v>0</v>
      </c>
    </row>
    <row r="673" spans="1:6" x14ac:dyDescent="0.2">
      <c r="A673" s="526">
        <v>672</v>
      </c>
      <c r="B673" s="721" t="s">
        <v>2661</v>
      </c>
      <c r="C673" s="287" t="s">
        <v>311</v>
      </c>
      <c r="D673" s="456" t="s">
        <v>1672</v>
      </c>
      <c r="F673" s="607" t="b">
        <f t="shared" si="10"/>
        <v>0</v>
      </c>
    </row>
    <row r="674" spans="1:6" x14ac:dyDescent="0.2">
      <c r="A674" s="526">
        <v>673</v>
      </c>
      <c r="B674" s="721" t="s">
        <v>2662</v>
      </c>
      <c r="C674" s="287" t="s">
        <v>312</v>
      </c>
      <c r="D674" s="456" t="s">
        <v>1673</v>
      </c>
      <c r="F674" s="607" t="b">
        <f t="shared" si="10"/>
        <v>0</v>
      </c>
    </row>
    <row r="675" spans="1:6" x14ac:dyDescent="0.2">
      <c r="A675" s="526">
        <v>674</v>
      </c>
      <c r="B675" s="721" t="s">
        <v>2663</v>
      </c>
      <c r="C675" s="287" t="s">
        <v>313</v>
      </c>
      <c r="D675" s="456" t="s">
        <v>1674</v>
      </c>
      <c r="F675" s="607" t="b">
        <f t="shared" si="10"/>
        <v>0</v>
      </c>
    </row>
    <row r="676" spans="1:6" x14ac:dyDescent="0.2">
      <c r="A676" s="526">
        <v>675</v>
      </c>
      <c r="B676" s="721" t="s">
        <v>2664</v>
      </c>
      <c r="C676" s="287" t="s">
        <v>314</v>
      </c>
      <c r="D676" s="456" t="s">
        <v>1675</v>
      </c>
      <c r="F676" s="607" t="b">
        <f t="shared" si="10"/>
        <v>0</v>
      </c>
    </row>
    <row r="677" spans="1:6" x14ac:dyDescent="0.2">
      <c r="A677" s="526">
        <v>676</v>
      </c>
      <c r="B677" s="721" t="s">
        <v>2665</v>
      </c>
      <c r="C677" s="287" t="s">
        <v>315</v>
      </c>
      <c r="D677" s="456" t="s">
        <v>1676</v>
      </c>
      <c r="F677" s="607" t="b">
        <f t="shared" si="10"/>
        <v>0</v>
      </c>
    </row>
    <row r="678" spans="1:6" x14ac:dyDescent="0.2">
      <c r="A678" s="526">
        <v>677</v>
      </c>
      <c r="B678" s="721" t="s">
        <v>2666</v>
      </c>
      <c r="C678" s="287" t="s">
        <v>316</v>
      </c>
      <c r="D678" s="456" t="s">
        <v>1677</v>
      </c>
      <c r="F678" s="607" t="b">
        <f t="shared" si="10"/>
        <v>0</v>
      </c>
    </row>
    <row r="679" spans="1:6" x14ac:dyDescent="0.2">
      <c r="A679" s="526">
        <v>678</v>
      </c>
      <c r="B679" s="721" t="s">
        <v>2667</v>
      </c>
      <c r="C679" s="287" t="s">
        <v>317</v>
      </c>
      <c r="D679" s="456" t="s">
        <v>1678</v>
      </c>
      <c r="F679" s="607" t="b">
        <f t="shared" si="10"/>
        <v>0</v>
      </c>
    </row>
    <row r="680" spans="1:6" x14ac:dyDescent="0.2">
      <c r="A680" s="526">
        <v>679</v>
      </c>
      <c r="B680" s="721" t="s">
        <v>2668</v>
      </c>
      <c r="C680" s="287" t="s">
        <v>318</v>
      </c>
      <c r="D680" s="456" t="s">
        <v>1679</v>
      </c>
      <c r="F680" s="607" t="b">
        <f t="shared" si="10"/>
        <v>0</v>
      </c>
    </row>
    <row r="681" spans="1:6" x14ac:dyDescent="0.2">
      <c r="A681" s="526">
        <v>680</v>
      </c>
      <c r="B681" s="721" t="s">
        <v>2669</v>
      </c>
      <c r="C681" s="287" t="s">
        <v>319</v>
      </c>
      <c r="D681" s="456" t="s">
        <v>1680</v>
      </c>
      <c r="F681" s="607" t="b">
        <f t="shared" si="10"/>
        <v>0</v>
      </c>
    </row>
    <row r="682" spans="1:6" x14ac:dyDescent="0.2">
      <c r="A682" s="526">
        <v>681</v>
      </c>
      <c r="B682" s="721" t="s">
        <v>2670</v>
      </c>
      <c r="C682" s="287" t="s">
        <v>320</v>
      </c>
      <c r="D682" s="456" t="s">
        <v>1681</v>
      </c>
      <c r="F682" s="607" t="b">
        <f t="shared" si="10"/>
        <v>0</v>
      </c>
    </row>
    <row r="683" spans="1:6" x14ac:dyDescent="0.2">
      <c r="A683" s="526">
        <v>682</v>
      </c>
      <c r="B683" s="721" t="s">
        <v>2671</v>
      </c>
      <c r="C683" s="287" t="s">
        <v>321</v>
      </c>
      <c r="D683" s="456" t="s">
        <v>1682</v>
      </c>
      <c r="F683" s="607" t="b">
        <f t="shared" si="10"/>
        <v>0</v>
      </c>
    </row>
    <row r="684" spans="1:6" x14ac:dyDescent="0.2">
      <c r="A684" s="526">
        <v>683</v>
      </c>
      <c r="B684" s="721" t="s">
        <v>2672</v>
      </c>
      <c r="C684" s="287" t="s">
        <v>322</v>
      </c>
      <c r="D684" s="456" t="s">
        <v>1683</v>
      </c>
      <c r="F684" s="607" t="b">
        <f t="shared" si="10"/>
        <v>0</v>
      </c>
    </row>
    <row r="685" spans="1:6" x14ac:dyDescent="0.2">
      <c r="A685" s="526">
        <v>684</v>
      </c>
      <c r="B685" s="721" t="s">
        <v>2673</v>
      </c>
      <c r="C685" s="287" t="s">
        <v>323</v>
      </c>
      <c r="D685" s="456" t="s">
        <v>1684</v>
      </c>
      <c r="F685" s="607" t="b">
        <f t="shared" si="10"/>
        <v>0</v>
      </c>
    </row>
    <row r="686" spans="1:6" x14ac:dyDescent="0.2">
      <c r="A686" s="526">
        <v>685</v>
      </c>
      <c r="B686" s="721" t="s">
        <v>2674</v>
      </c>
      <c r="C686" s="287" t="s">
        <v>324</v>
      </c>
      <c r="D686" s="456" t="s">
        <v>1685</v>
      </c>
      <c r="F686" s="607" t="b">
        <f t="shared" si="10"/>
        <v>0</v>
      </c>
    </row>
    <row r="687" spans="1:6" x14ac:dyDescent="0.2">
      <c r="A687" s="526">
        <v>686</v>
      </c>
      <c r="B687" s="721" t="s">
        <v>2675</v>
      </c>
      <c r="C687" s="287" t="s">
        <v>325</v>
      </c>
      <c r="D687" s="456" t="s">
        <v>1686</v>
      </c>
      <c r="F687" s="607" t="b">
        <f t="shared" si="10"/>
        <v>0</v>
      </c>
    </row>
    <row r="688" spans="1:6" x14ac:dyDescent="0.2">
      <c r="A688" s="526">
        <v>687</v>
      </c>
      <c r="B688" s="721" t="s">
        <v>2676</v>
      </c>
      <c r="C688" s="287" t="s">
        <v>326</v>
      </c>
      <c r="D688" s="456" t="s">
        <v>1687</v>
      </c>
      <c r="F688" s="607" t="b">
        <f t="shared" si="10"/>
        <v>0</v>
      </c>
    </row>
    <row r="689" spans="1:6" x14ac:dyDescent="0.2">
      <c r="A689" s="526">
        <v>688</v>
      </c>
      <c r="B689" s="721" t="s">
        <v>2677</v>
      </c>
      <c r="C689" s="287" t="s">
        <v>327</v>
      </c>
      <c r="D689" s="456" t="s">
        <v>1688</v>
      </c>
      <c r="F689" s="607" t="b">
        <f t="shared" si="10"/>
        <v>0</v>
      </c>
    </row>
    <row r="690" spans="1:6" x14ac:dyDescent="0.2">
      <c r="A690" s="526">
        <v>689</v>
      </c>
      <c r="B690" s="760" t="s">
        <v>2678</v>
      </c>
      <c r="C690" s="523" t="s">
        <v>108</v>
      </c>
      <c r="D690" s="456" t="s">
        <v>1689</v>
      </c>
      <c r="F690" s="607" t="b">
        <f t="shared" si="10"/>
        <v>0</v>
      </c>
    </row>
    <row r="691" spans="1:6" x14ac:dyDescent="0.2">
      <c r="A691" s="526">
        <v>690</v>
      </c>
      <c r="B691" s="761" t="s">
        <v>2679</v>
      </c>
      <c r="C691" s="524" t="s">
        <v>5</v>
      </c>
      <c r="D691" s="456" t="s">
        <v>1987</v>
      </c>
      <c r="F691" s="607" t="b">
        <f t="shared" si="10"/>
        <v>0</v>
      </c>
    </row>
    <row r="692" spans="1:6" x14ac:dyDescent="0.2">
      <c r="A692" s="526">
        <v>691</v>
      </c>
      <c r="B692" s="761" t="s">
        <v>2680</v>
      </c>
      <c r="C692" s="524" t="s">
        <v>6</v>
      </c>
      <c r="D692" s="456" t="s">
        <v>1781</v>
      </c>
      <c r="F692" s="607" t="b">
        <f t="shared" si="10"/>
        <v>0</v>
      </c>
    </row>
    <row r="693" spans="1:6" x14ac:dyDescent="0.2">
      <c r="A693" s="526">
        <v>692</v>
      </c>
      <c r="B693" s="761" t="s">
        <v>2681</v>
      </c>
      <c r="C693" s="524" t="s">
        <v>7</v>
      </c>
      <c r="D693" s="456" t="s">
        <v>1692</v>
      </c>
      <c r="F693" s="607" t="b">
        <f t="shared" si="10"/>
        <v>0</v>
      </c>
    </row>
    <row r="694" spans="1:6" x14ac:dyDescent="0.2">
      <c r="A694" s="526">
        <v>693</v>
      </c>
      <c r="B694" s="761" t="s">
        <v>2682</v>
      </c>
      <c r="C694" s="524" t="s">
        <v>8</v>
      </c>
      <c r="D694" s="456" t="s">
        <v>1953</v>
      </c>
      <c r="F694" s="607" t="b">
        <f t="shared" si="10"/>
        <v>0</v>
      </c>
    </row>
    <row r="695" spans="1:6" x14ac:dyDescent="0.2">
      <c r="A695" s="526">
        <v>694</v>
      </c>
      <c r="B695" s="761" t="s">
        <v>2683</v>
      </c>
      <c r="C695" s="524" t="s">
        <v>9</v>
      </c>
      <c r="D695" s="456" t="s">
        <v>1783</v>
      </c>
      <c r="F695" s="607" t="b">
        <f t="shared" si="10"/>
        <v>0</v>
      </c>
    </row>
    <row r="696" spans="1:6" x14ac:dyDescent="0.2">
      <c r="A696" s="526">
        <v>695</v>
      </c>
      <c r="B696" s="761" t="s">
        <v>2684</v>
      </c>
      <c r="C696" s="524" t="s">
        <v>11</v>
      </c>
      <c r="D696" s="456" t="s">
        <v>1785</v>
      </c>
      <c r="F696" s="607" t="b">
        <f t="shared" si="10"/>
        <v>0</v>
      </c>
    </row>
    <row r="697" spans="1:6" x14ac:dyDescent="0.2">
      <c r="A697" s="526">
        <v>696</v>
      </c>
      <c r="B697" s="761" t="s">
        <v>2685</v>
      </c>
      <c r="C697" s="524" t="s">
        <v>12</v>
      </c>
      <c r="D697" s="456" t="s">
        <v>1693</v>
      </c>
      <c r="F697" s="607" t="b">
        <f t="shared" si="10"/>
        <v>0</v>
      </c>
    </row>
    <row r="698" spans="1:6" x14ac:dyDescent="0.2">
      <c r="A698" s="526">
        <v>697</v>
      </c>
      <c r="B698" s="761" t="s">
        <v>2686</v>
      </c>
      <c r="C698" s="524" t="s">
        <v>13</v>
      </c>
      <c r="D698" s="456" t="s">
        <v>1694</v>
      </c>
      <c r="F698" s="607" t="b">
        <f t="shared" si="10"/>
        <v>0</v>
      </c>
    </row>
    <row r="699" spans="1:6" x14ac:dyDescent="0.2">
      <c r="A699" s="526">
        <v>698</v>
      </c>
      <c r="B699" s="761" t="s">
        <v>2687</v>
      </c>
      <c r="C699" s="524" t="s">
        <v>15</v>
      </c>
      <c r="D699" s="456" t="s">
        <v>1696</v>
      </c>
      <c r="F699" s="607" t="b">
        <f t="shared" si="10"/>
        <v>0</v>
      </c>
    </row>
    <row r="700" spans="1:6" x14ac:dyDescent="0.2">
      <c r="A700" s="526">
        <v>699</v>
      </c>
      <c r="B700" s="761" t="s">
        <v>16</v>
      </c>
      <c r="C700" s="524" t="s">
        <v>16</v>
      </c>
      <c r="D700" s="456" t="s">
        <v>1761</v>
      </c>
      <c r="F700" s="607" t="b">
        <f t="shared" si="10"/>
        <v>0</v>
      </c>
    </row>
    <row r="701" spans="1:6" x14ac:dyDescent="0.2">
      <c r="A701" s="526">
        <v>700</v>
      </c>
      <c r="B701" s="761" t="s">
        <v>2688</v>
      </c>
      <c r="C701" s="524" t="s">
        <v>17</v>
      </c>
      <c r="D701" s="456" t="s">
        <v>1762</v>
      </c>
      <c r="F701" s="607" t="b">
        <f t="shared" si="10"/>
        <v>0</v>
      </c>
    </row>
    <row r="702" spans="1:6" x14ac:dyDescent="0.2">
      <c r="A702" s="526">
        <v>701</v>
      </c>
      <c r="B702" s="761" t="s">
        <v>20</v>
      </c>
      <c r="C702" s="524" t="s">
        <v>20</v>
      </c>
      <c r="D702" s="456" t="s">
        <v>1698</v>
      </c>
      <c r="F702" s="607" t="b">
        <f t="shared" si="10"/>
        <v>0</v>
      </c>
    </row>
    <row r="703" spans="1:6" x14ac:dyDescent="0.2">
      <c r="A703" s="526">
        <v>702</v>
      </c>
      <c r="B703" s="761" t="s">
        <v>2689</v>
      </c>
      <c r="C703" s="524" t="s">
        <v>23</v>
      </c>
      <c r="D703" s="456" t="s">
        <v>1700</v>
      </c>
      <c r="F703" s="607" t="b">
        <f t="shared" si="10"/>
        <v>0</v>
      </c>
    </row>
    <row r="704" spans="1:6" x14ac:dyDescent="0.2">
      <c r="A704" s="526">
        <v>703</v>
      </c>
      <c r="B704" s="761" t="s">
        <v>2690</v>
      </c>
      <c r="C704" s="524" t="s">
        <v>25</v>
      </c>
      <c r="D704" s="456" t="s">
        <v>1701</v>
      </c>
      <c r="F704" s="607" t="b">
        <f t="shared" si="10"/>
        <v>0</v>
      </c>
    </row>
    <row r="705" spans="1:6" x14ac:dyDescent="0.2">
      <c r="A705" s="526">
        <v>704</v>
      </c>
      <c r="B705" s="761" t="s">
        <v>2691</v>
      </c>
      <c r="C705" s="524" t="s">
        <v>26</v>
      </c>
      <c r="D705" s="456" t="s">
        <v>1702</v>
      </c>
      <c r="F705" s="607" t="b">
        <f t="shared" si="10"/>
        <v>0</v>
      </c>
    </row>
    <row r="706" spans="1:6" x14ac:dyDescent="0.2">
      <c r="A706" s="526">
        <v>705</v>
      </c>
      <c r="B706" s="761" t="s">
        <v>2692</v>
      </c>
      <c r="C706" s="524" t="s">
        <v>27</v>
      </c>
      <c r="D706" s="456" t="s">
        <v>1704</v>
      </c>
      <c r="F706" s="607" t="b">
        <f t="shared" si="10"/>
        <v>0</v>
      </c>
    </row>
    <row r="707" spans="1:6" x14ac:dyDescent="0.2">
      <c r="A707" s="526">
        <v>706</v>
      </c>
      <c r="B707" s="761" t="s">
        <v>2693</v>
      </c>
      <c r="C707" s="524" t="s">
        <v>28</v>
      </c>
      <c r="D707" s="456" t="s">
        <v>1706</v>
      </c>
      <c r="F707" s="607" t="b">
        <f t="shared" ref="F707:F770" si="11">G707=B707</f>
        <v>0</v>
      </c>
    </row>
    <row r="708" spans="1:6" x14ac:dyDescent="0.2">
      <c r="A708" s="526">
        <v>707</v>
      </c>
      <c r="B708" s="761" t="s">
        <v>2694</v>
      </c>
      <c r="C708" s="524" t="s">
        <v>30</v>
      </c>
      <c r="D708" s="456" t="s">
        <v>1707</v>
      </c>
      <c r="F708" s="607" t="b">
        <f t="shared" si="11"/>
        <v>0</v>
      </c>
    </row>
    <row r="709" spans="1:6" x14ac:dyDescent="0.2">
      <c r="A709" s="526">
        <v>708</v>
      </c>
      <c r="B709" s="761" t="s">
        <v>2695</v>
      </c>
      <c r="C709" s="524" t="s">
        <v>31</v>
      </c>
      <c r="D709" s="456" t="s">
        <v>1709</v>
      </c>
      <c r="F709" s="607" t="b">
        <f t="shared" si="11"/>
        <v>0</v>
      </c>
    </row>
    <row r="710" spans="1:6" x14ac:dyDescent="0.2">
      <c r="A710" s="526">
        <v>709</v>
      </c>
      <c r="B710" s="761" t="s">
        <v>2696</v>
      </c>
      <c r="C710" s="524" t="s">
        <v>33</v>
      </c>
      <c r="D710" s="456" t="s">
        <v>1710</v>
      </c>
      <c r="F710" s="607" t="b">
        <f t="shared" si="11"/>
        <v>0</v>
      </c>
    </row>
    <row r="711" spans="1:6" x14ac:dyDescent="0.2">
      <c r="A711" s="526">
        <v>710</v>
      </c>
      <c r="B711" s="761" t="s">
        <v>2697</v>
      </c>
      <c r="C711" s="524" t="s">
        <v>34</v>
      </c>
      <c r="D711" s="456" t="s">
        <v>1712</v>
      </c>
      <c r="F711" s="607" t="b">
        <f t="shared" si="11"/>
        <v>0</v>
      </c>
    </row>
    <row r="712" spans="1:6" x14ac:dyDescent="0.2">
      <c r="A712" s="526">
        <v>711</v>
      </c>
      <c r="B712" s="761" t="s">
        <v>2698</v>
      </c>
      <c r="C712" s="524" t="s">
        <v>37</v>
      </c>
      <c r="D712" s="456" t="s">
        <v>1714</v>
      </c>
      <c r="F712" s="607" t="b">
        <f t="shared" si="11"/>
        <v>0</v>
      </c>
    </row>
    <row r="713" spans="1:6" x14ac:dyDescent="0.2">
      <c r="A713" s="526">
        <v>712</v>
      </c>
      <c r="B713" s="761" t="s">
        <v>2699</v>
      </c>
      <c r="C713" s="524" t="s">
        <v>40</v>
      </c>
      <c r="D713" s="456" t="s">
        <v>1716</v>
      </c>
      <c r="F713" s="607" t="b">
        <f t="shared" si="11"/>
        <v>0</v>
      </c>
    </row>
    <row r="714" spans="1:6" x14ac:dyDescent="0.2">
      <c r="A714" s="526">
        <v>713</v>
      </c>
      <c r="B714" s="761" t="s">
        <v>2700</v>
      </c>
      <c r="C714" s="524" t="s">
        <v>42</v>
      </c>
      <c r="D714" s="456" t="s">
        <v>1718</v>
      </c>
      <c r="F714" s="607" t="b">
        <f t="shared" si="11"/>
        <v>0</v>
      </c>
    </row>
    <row r="715" spans="1:6" x14ac:dyDescent="0.2">
      <c r="A715" s="526">
        <v>714</v>
      </c>
      <c r="B715" s="761" t="s">
        <v>2701</v>
      </c>
      <c r="C715" s="524" t="s">
        <v>44</v>
      </c>
      <c r="D715" s="456" t="s">
        <v>1719</v>
      </c>
      <c r="F715" s="607" t="b">
        <f t="shared" si="11"/>
        <v>0</v>
      </c>
    </row>
    <row r="716" spans="1:6" x14ac:dyDescent="0.2">
      <c r="A716" s="526">
        <v>715</v>
      </c>
      <c r="B716" s="761" t="s">
        <v>2702</v>
      </c>
      <c r="C716" s="524" t="s">
        <v>45</v>
      </c>
      <c r="D716" s="456" t="s">
        <v>1720</v>
      </c>
      <c r="F716" s="607" t="b">
        <f t="shared" si="11"/>
        <v>0</v>
      </c>
    </row>
    <row r="717" spans="1:6" x14ac:dyDescent="0.2">
      <c r="A717" s="526">
        <v>716</v>
      </c>
      <c r="B717" s="761" t="s">
        <v>2703</v>
      </c>
      <c r="C717" s="524" t="s">
        <v>46</v>
      </c>
      <c r="D717" s="456" t="s">
        <v>1721</v>
      </c>
      <c r="F717" s="607" t="b">
        <f t="shared" si="11"/>
        <v>0</v>
      </c>
    </row>
    <row r="718" spans="1:6" x14ac:dyDescent="0.2">
      <c r="A718" s="526">
        <v>717</v>
      </c>
      <c r="B718" s="761" t="s">
        <v>2704</v>
      </c>
      <c r="C718" s="524" t="s">
        <v>47</v>
      </c>
      <c r="D718" s="456" t="s">
        <v>1723</v>
      </c>
      <c r="F718" s="607" t="b">
        <f t="shared" si="11"/>
        <v>0</v>
      </c>
    </row>
    <row r="719" spans="1:6" x14ac:dyDescent="0.2">
      <c r="A719" s="526">
        <v>718</v>
      </c>
      <c r="B719" s="761" t="s">
        <v>2705</v>
      </c>
      <c r="C719" s="524" t="s">
        <v>49</v>
      </c>
      <c r="D719" s="456" t="s">
        <v>1724</v>
      </c>
      <c r="F719" s="607" t="b">
        <f t="shared" si="11"/>
        <v>0</v>
      </c>
    </row>
    <row r="720" spans="1:6" x14ac:dyDescent="0.2">
      <c r="A720" s="526">
        <v>719</v>
      </c>
      <c r="B720" s="761" t="s">
        <v>2706</v>
      </c>
      <c r="C720" s="524" t="s">
        <v>50</v>
      </c>
      <c r="D720" s="456" t="s">
        <v>1725</v>
      </c>
      <c r="F720" s="607" t="b">
        <f t="shared" si="11"/>
        <v>0</v>
      </c>
    </row>
    <row r="721" spans="1:6" x14ac:dyDescent="0.2">
      <c r="A721" s="526">
        <v>720</v>
      </c>
      <c r="B721" s="761" t="s">
        <v>2707</v>
      </c>
      <c r="C721" s="524" t="s">
        <v>51</v>
      </c>
      <c r="D721" s="456" t="s">
        <v>1726</v>
      </c>
      <c r="F721" s="607" t="b">
        <f t="shared" si="11"/>
        <v>0</v>
      </c>
    </row>
    <row r="722" spans="1:6" x14ac:dyDescent="0.2">
      <c r="A722" s="526">
        <v>721</v>
      </c>
      <c r="B722" s="761" t="s">
        <v>2708</v>
      </c>
      <c r="C722" s="524" t="s">
        <v>52</v>
      </c>
      <c r="D722" s="456" t="s">
        <v>1728</v>
      </c>
      <c r="F722" s="607" t="b">
        <f t="shared" si="11"/>
        <v>0</v>
      </c>
    </row>
    <row r="723" spans="1:6" x14ac:dyDescent="0.2">
      <c r="A723" s="526">
        <v>722</v>
      </c>
      <c r="B723" s="761" t="s">
        <v>2709</v>
      </c>
      <c r="C723" s="524" t="s">
        <v>54</v>
      </c>
      <c r="D723" s="456" t="s">
        <v>1730</v>
      </c>
      <c r="F723" s="607" t="b">
        <f t="shared" si="11"/>
        <v>0</v>
      </c>
    </row>
    <row r="724" spans="1:6" x14ac:dyDescent="0.2">
      <c r="A724" s="526">
        <v>723</v>
      </c>
      <c r="B724" s="761" t="s">
        <v>2710</v>
      </c>
      <c r="C724" s="524" t="s">
        <v>56</v>
      </c>
      <c r="D724" s="456" t="s">
        <v>1731</v>
      </c>
      <c r="F724" s="607" t="b">
        <f t="shared" si="11"/>
        <v>0</v>
      </c>
    </row>
    <row r="725" spans="1:6" x14ac:dyDescent="0.2">
      <c r="A725" s="526">
        <v>724</v>
      </c>
      <c r="B725" s="761" t="s">
        <v>2711</v>
      </c>
      <c r="C725" s="524" t="s">
        <v>57</v>
      </c>
      <c r="D725" s="456" t="s">
        <v>1732</v>
      </c>
      <c r="F725" s="607" t="b">
        <f t="shared" si="11"/>
        <v>0</v>
      </c>
    </row>
    <row r="726" spans="1:6" x14ac:dyDescent="0.2">
      <c r="A726" s="526">
        <v>725</v>
      </c>
      <c r="B726" s="761" t="s">
        <v>2712</v>
      </c>
      <c r="C726" s="524" t="s">
        <v>58</v>
      </c>
      <c r="D726" s="456" t="s">
        <v>1734</v>
      </c>
      <c r="F726" s="607" t="b">
        <f t="shared" si="11"/>
        <v>0</v>
      </c>
    </row>
    <row r="727" spans="1:6" x14ac:dyDescent="0.2">
      <c r="A727" s="526">
        <v>726</v>
      </c>
      <c r="B727" s="761" t="s">
        <v>2713</v>
      </c>
      <c r="C727" s="524" t="s">
        <v>60</v>
      </c>
      <c r="D727" s="456" t="s">
        <v>1735</v>
      </c>
      <c r="F727" s="607" t="b">
        <f t="shared" si="11"/>
        <v>0</v>
      </c>
    </row>
    <row r="728" spans="1:6" x14ac:dyDescent="0.2">
      <c r="A728" s="526">
        <v>727</v>
      </c>
      <c r="B728" s="761" t="s">
        <v>2714</v>
      </c>
      <c r="C728" s="524" t="s">
        <v>62</v>
      </c>
      <c r="D728" s="456" t="s">
        <v>1738</v>
      </c>
      <c r="F728" s="607" t="b">
        <f t="shared" si="11"/>
        <v>0</v>
      </c>
    </row>
    <row r="729" spans="1:6" x14ac:dyDescent="0.2">
      <c r="A729" s="526">
        <v>728</v>
      </c>
      <c r="B729" s="761" t="s">
        <v>2715</v>
      </c>
      <c r="C729" s="524" t="s">
        <v>63</v>
      </c>
      <c r="D729" s="456" t="s">
        <v>1736</v>
      </c>
      <c r="F729" s="607" t="b">
        <f t="shared" si="11"/>
        <v>0</v>
      </c>
    </row>
    <row r="730" spans="1:6" x14ac:dyDescent="0.2">
      <c r="A730" s="526">
        <v>729</v>
      </c>
      <c r="B730" s="761" t="s">
        <v>2716</v>
      </c>
      <c r="C730" s="524" t="s">
        <v>64</v>
      </c>
      <c r="D730" s="456" t="s">
        <v>1737</v>
      </c>
      <c r="F730" s="607" t="b">
        <f t="shared" si="11"/>
        <v>0</v>
      </c>
    </row>
    <row r="731" spans="1:6" x14ac:dyDescent="0.2">
      <c r="A731" s="526">
        <v>730</v>
      </c>
      <c r="B731" s="761" t="s">
        <v>2717</v>
      </c>
      <c r="C731" s="524" t="s">
        <v>65</v>
      </c>
      <c r="D731" s="456" t="s">
        <v>1740</v>
      </c>
      <c r="F731" s="607" t="b">
        <f t="shared" si="11"/>
        <v>0</v>
      </c>
    </row>
    <row r="732" spans="1:6" x14ac:dyDescent="0.2">
      <c r="A732" s="526">
        <v>731</v>
      </c>
      <c r="B732" s="761" t="s">
        <v>2718</v>
      </c>
      <c r="C732" s="524" t="s">
        <v>67</v>
      </c>
      <c r="D732" s="456" t="s">
        <v>1741</v>
      </c>
      <c r="F732" s="607" t="b">
        <f t="shared" si="11"/>
        <v>0</v>
      </c>
    </row>
    <row r="733" spans="1:6" x14ac:dyDescent="0.2">
      <c r="A733" s="526">
        <v>732</v>
      </c>
      <c r="B733" s="761" t="s">
        <v>2719</v>
      </c>
      <c r="C733" s="524" t="s">
        <v>68</v>
      </c>
      <c r="D733" s="456" t="s">
        <v>1742</v>
      </c>
      <c r="F733" s="607" t="b">
        <f t="shared" si="11"/>
        <v>0</v>
      </c>
    </row>
    <row r="734" spans="1:6" x14ac:dyDescent="0.2">
      <c r="A734" s="526">
        <v>733</v>
      </c>
      <c r="B734" s="761" t="s">
        <v>2720</v>
      </c>
      <c r="C734" s="524" t="s">
        <v>69</v>
      </c>
      <c r="D734" s="456" t="s">
        <v>1743</v>
      </c>
      <c r="F734" s="607" t="b">
        <f t="shared" si="11"/>
        <v>0</v>
      </c>
    </row>
    <row r="735" spans="1:6" x14ac:dyDescent="0.2">
      <c r="A735" s="526">
        <v>734</v>
      </c>
      <c r="B735" s="761" t="s">
        <v>2721</v>
      </c>
      <c r="C735" s="524" t="s">
        <v>70</v>
      </c>
      <c r="D735" s="456" t="s">
        <v>1744</v>
      </c>
      <c r="F735" s="607" t="b">
        <f t="shared" si="11"/>
        <v>0</v>
      </c>
    </row>
    <row r="736" spans="1:6" x14ac:dyDescent="0.2">
      <c r="A736" s="526">
        <v>735</v>
      </c>
      <c r="B736" s="761" t="s">
        <v>2722</v>
      </c>
      <c r="C736" s="524" t="s">
        <v>71</v>
      </c>
      <c r="D736" s="456" t="s">
        <v>1745</v>
      </c>
      <c r="F736" s="607" t="b">
        <f t="shared" si="11"/>
        <v>0</v>
      </c>
    </row>
    <row r="737" spans="1:6" x14ac:dyDescent="0.2">
      <c r="A737" s="526">
        <v>736</v>
      </c>
      <c r="B737" s="761" t="s">
        <v>2723</v>
      </c>
      <c r="C737" s="524" t="s">
        <v>72</v>
      </c>
      <c r="D737" s="456" t="s">
        <v>1746</v>
      </c>
      <c r="F737" s="607" t="b">
        <f t="shared" si="11"/>
        <v>0</v>
      </c>
    </row>
    <row r="738" spans="1:6" x14ac:dyDescent="0.2">
      <c r="A738" s="526">
        <v>737</v>
      </c>
      <c r="B738" s="761" t="s">
        <v>2724</v>
      </c>
      <c r="C738" s="524" t="s">
        <v>73</v>
      </c>
      <c r="D738" s="456" t="s">
        <v>1748</v>
      </c>
      <c r="F738" s="607" t="b">
        <f t="shared" si="11"/>
        <v>0</v>
      </c>
    </row>
    <row r="739" spans="1:6" x14ac:dyDescent="0.2">
      <c r="A739" s="526">
        <v>738</v>
      </c>
      <c r="B739" s="761" t="s">
        <v>2725</v>
      </c>
      <c r="C739" s="524" t="s">
        <v>75</v>
      </c>
      <c r="D739" s="456" t="s">
        <v>1750</v>
      </c>
      <c r="F739" s="607" t="b">
        <f t="shared" si="11"/>
        <v>0</v>
      </c>
    </row>
    <row r="740" spans="1:6" x14ac:dyDescent="0.2">
      <c r="A740" s="526">
        <v>739</v>
      </c>
      <c r="B740" s="761" t="s">
        <v>2726</v>
      </c>
      <c r="C740" s="524" t="s">
        <v>77</v>
      </c>
      <c r="D740" s="456" t="s">
        <v>1752</v>
      </c>
      <c r="F740" s="607" t="b">
        <f t="shared" si="11"/>
        <v>0</v>
      </c>
    </row>
    <row r="741" spans="1:6" x14ac:dyDescent="0.2">
      <c r="A741" s="526">
        <v>740</v>
      </c>
      <c r="B741" s="761" t="s">
        <v>2727</v>
      </c>
      <c r="C741" s="524" t="s">
        <v>78</v>
      </c>
      <c r="D741" s="456" t="s">
        <v>1753</v>
      </c>
      <c r="F741" s="607" t="b">
        <f t="shared" si="11"/>
        <v>0</v>
      </c>
    </row>
    <row r="742" spans="1:6" x14ac:dyDescent="0.2">
      <c r="A742" s="526">
        <v>741</v>
      </c>
      <c r="B742" s="761" t="s">
        <v>2728</v>
      </c>
      <c r="C742" s="524" t="s">
        <v>80</v>
      </c>
      <c r="D742" s="456" t="s">
        <v>1755</v>
      </c>
      <c r="F742" s="607" t="b">
        <f t="shared" si="11"/>
        <v>0</v>
      </c>
    </row>
    <row r="743" spans="1:6" x14ac:dyDescent="0.2">
      <c r="A743" s="526">
        <v>742</v>
      </c>
      <c r="B743" s="761" t="s">
        <v>2729</v>
      </c>
      <c r="C743" s="524" t="s">
        <v>82</v>
      </c>
      <c r="D743" s="456" t="s">
        <v>1757</v>
      </c>
      <c r="F743" s="607" t="b">
        <f t="shared" si="11"/>
        <v>0</v>
      </c>
    </row>
    <row r="744" spans="1:6" x14ac:dyDescent="0.2">
      <c r="A744" s="526">
        <v>743</v>
      </c>
      <c r="B744" s="761" t="s">
        <v>2730</v>
      </c>
      <c r="C744" s="524" t="s">
        <v>85</v>
      </c>
      <c r="D744" s="456" t="s">
        <v>1759</v>
      </c>
      <c r="F744" s="607" t="b">
        <f t="shared" si="11"/>
        <v>0</v>
      </c>
    </row>
    <row r="745" spans="1:6" x14ac:dyDescent="0.2">
      <c r="A745" s="526">
        <v>744</v>
      </c>
      <c r="B745" s="761" t="s">
        <v>2731</v>
      </c>
      <c r="C745" s="524" t="s">
        <v>87</v>
      </c>
      <c r="D745" s="456" t="s">
        <v>1760</v>
      </c>
      <c r="F745" s="607" t="b">
        <f t="shared" si="11"/>
        <v>0</v>
      </c>
    </row>
    <row r="746" spans="1:6" x14ac:dyDescent="0.2">
      <c r="A746" s="526">
        <v>745</v>
      </c>
      <c r="B746" s="761" t="s">
        <v>2732</v>
      </c>
      <c r="C746" s="524" t="s">
        <v>89</v>
      </c>
      <c r="D746" s="456" t="s">
        <v>1763</v>
      </c>
      <c r="F746" s="607" t="b">
        <f t="shared" si="11"/>
        <v>0</v>
      </c>
    </row>
    <row r="747" spans="1:6" x14ac:dyDescent="0.2">
      <c r="A747" s="526">
        <v>746</v>
      </c>
      <c r="B747" s="761" t="s">
        <v>2733</v>
      </c>
      <c r="C747" s="524" t="s">
        <v>90</v>
      </c>
      <c r="D747" s="456" t="s">
        <v>1764</v>
      </c>
      <c r="F747" s="607" t="b">
        <f t="shared" si="11"/>
        <v>0</v>
      </c>
    </row>
    <row r="748" spans="1:6" x14ac:dyDescent="0.2">
      <c r="A748" s="526">
        <v>747</v>
      </c>
      <c r="B748" s="761" t="s">
        <v>2431</v>
      </c>
      <c r="C748" s="524" t="s">
        <v>91</v>
      </c>
      <c r="D748" s="456" t="s">
        <v>1765</v>
      </c>
      <c r="F748" s="607" t="b">
        <f t="shared" si="11"/>
        <v>0</v>
      </c>
    </row>
    <row r="749" spans="1:6" x14ac:dyDescent="0.2">
      <c r="A749" s="526">
        <v>748</v>
      </c>
      <c r="B749" s="761" t="s">
        <v>2734</v>
      </c>
      <c r="C749" s="524" t="s">
        <v>92</v>
      </c>
      <c r="D749" s="456" t="s">
        <v>1766</v>
      </c>
      <c r="F749" s="607" t="b">
        <f t="shared" si="11"/>
        <v>0</v>
      </c>
    </row>
    <row r="750" spans="1:6" x14ac:dyDescent="0.2">
      <c r="A750" s="526">
        <v>749</v>
      </c>
      <c r="B750" s="761" t="s">
        <v>2735</v>
      </c>
      <c r="C750" s="524" t="s">
        <v>94</v>
      </c>
      <c r="D750" s="456" t="s">
        <v>1767</v>
      </c>
      <c r="F750" s="607" t="b">
        <f t="shared" si="11"/>
        <v>0</v>
      </c>
    </row>
    <row r="751" spans="1:6" x14ac:dyDescent="0.2">
      <c r="A751" s="526">
        <v>750</v>
      </c>
      <c r="B751" s="761" t="s">
        <v>2736</v>
      </c>
      <c r="C751" s="524" t="s">
        <v>95</v>
      </c>
      <c r="D751" s="456" t="s">
        <v>1768</v>
      </c>
      <c r="F751" s="607" t="b">
        <f t="shared" si="11"/>
        <v>0</v>
      </c>
    </row>
    <row r="752" spans="1:6" x14ac:dyDescent="0.2">
      <c r="A752" s="526">
        <v>751</v>
      </c>
      <c r="B752" s="761" t="s">
        <v>2737</v>
      </c>
      <c r="C752" s="524" t="s">
        <v>97</v>
      </c>
      <c r="D752" s="456" t="s">
        <v>1769</v>
      </c>
      <c r="F752" s="607" t="b">
        <f t="shared" si="11"/>
        <v>0</v>
      </c>
    </row>
    <row r="753" spans="1:6" x14ac:dyDescent="0.2">
      <c r="A753" s="526">
        <v>752</v>
      </c>
      <c r="B753" s="761" t="s">
        <v>2738</v>
      </c>
      <c r="C753" s="524" t="s">
        <v>98</v>
      </c>
      <c r="D753" s="456" t="s">
        <v>1771</v>
      </c>
      <c r="F753" s="607" t="b">
        <f t="shared" si="11"/>
        <v>0</v>
      </c>
    </row>
    <row r="754" spans="1:6" x14ac:dyDescent="0.2">
      <c r="A754" s="526">
        <v>753</v>
      </c>
      <c r="B754" s="761" t="s">
        <v>2739</v>
      </c>
      <c r="C754" s="524" t="s">
        <v>101</v>
      </c>
      <c r="D754" s="456" t="s">
        <v>1773</v>
      </c>
      <c r="F754" s="607" t="b">
        <f t="shared" si="11"/>
        <v>0</v>
      </c>
    </row>
    <row r="755" spans="1:6" x14ac:dyDescent="0.2">
      <c r="A755" s="526">
        <v>754</v>
      </c>
      <c r="B755" s="761" t="s">
        <v>2740</v>
      </c>
      <c r="C755" s="524" t="s">
        <v>104</v>
      </c>
      <c r="D755" s="456" t="s">
        <v>1776</v>
      </c>
      <c r="F755" s="607" t="b">
        <f t="shared" si="11"/>
        <v>0</v>
      </c>
    </row>
    <row r="756" spans="1:6" x14ac:dyDescent="0.2">
      <c r="A756" s="526">
        <v>755</v>
      </c>
      <c r="B756" s="761" t="s">
        <v>2741</v>
      </c>
      <c r="C756" s="524" t="s">
        <v>107</v>
      </c>
      <c r="D756" s="456" t="s">
        <v>1778</v>
      </c>
      <c r="F756" s="607" t="b">
        <f t="shared" si="11"/>
        <v>0</v>
      </c>
    </row>
    <row r="757" spans="1:6" x14ac:dyDescent="0.2">
      <c r="A757" s="526">
        <v>756</v>
      </c>
      <c r="B757" s="760" t="s">
        <v>2742</v>
      </c>
      <c r="C757" s="523" t="s">
        <v>252</v>
      </c>
      <c r="D757" s="456" t="s">
        <v>1780</v>
      </c>
      <c r="F757" s="607" t="b">
        <f t="shared" si="11"/>
        <v>0</v>
      </c>
    </row>
    <row r="758" spans="1:6" x14ac:dyDescent="0.2">
      <c r="A758" s="526">
        <v>757</v>
      </c>
      <c r="B758" s="756" t="s">
        <v>2743</v>
      </c>
      <c r="C758" s="520" t="s">
        <v>253</v>
      </c>
      <c r="D758" s="456" t="s">
        <v>1782</v>
      </c>
      <c r="F758" s="607" t="b">
        <f t="shared" si="11"/>
        <v>0</v>
      </c>
    </row>
    <row r="759" spans="1:6" x14ac:dyDescent="0.2">
      <c r="A759" s="526">
        <v>758</v>
      </c>
      <c r="B759" s="756" t="s">
        <v>2744</v>
      </c>
      <c r="C759" s="520" t="s">
        <v>10</v>
      </c>
      <c r="D759" s="456" t="s">
        <v>1784</v>
      </c>
      <c r="F759" s="607" t="b">
        <f t="shared" si="11"/>
        <v>0</v>
      </c>
    </row>
    <row r="760" spans="1:6" x14ac:dyDescent="0.25">
      <c r="A760" s="526">
        <v>759</v>
      </c>
      <c r="B760" s="762" t="s">
        <v>2745</v>
      </c>
      <c r="C760" s="10" t="s">
        <v>206</v>
      </c>
      <c r="D760" s="456" t="s">
        <v>1786</v>
      </c>
      <c r="F760" s="607" t="b">
        <f t="shared" si="11"/>
        <v>0</v>
      </c>
    </row>
    <row r="761" spans="1:6" x14ac:dyDescent="0.25">
      <c r="A761" s="526">
        <v>760</v>
      </c>
      <c r="B761" s="762" t="s">
        <v>2746</v>
      </c>
      <c r="C761" s="10" t="s">
        <v>207</v>
      </c>
      <c r="D761" s="456" t="s">
        <v>1787</v>
      </c>
      <c r="F761" s="607" t="b">
        <f t="shared" si="11"/>
        <v>0</v>
      </c>
    </row>
    <row r="762" spans="1:6" x14ac:dyDescent="0.25">
      <c r="A762" s="526">
        <v>761</v>
      </c>
      <c r="B762" s="762" t="s">
        <v>2747</v>
      </c>
      <c r="C762" s="10" t="s">
        <v>254</v>
      </c>
      <c r="D762" s="456" t="s">
        <v>1788</v>
      </c>
      <c r="F762" s="607" t="b">
        <f t="shared" si="11"/>
        <v>0</v>
      </c>
    </row>
    <row r="763" spans="1:6" x14ac:dyDescent="0.25">
      <c r="A763" s="526">
        <v>762</v>
      </c>
      <c r="B763" s="762" t="s">
        <v>2748</v>
      </c>
      <c r="C763" s="10" t="s">
        <v>208</v>
      </c>
      <c r="D763" s="456" t="s">
        <v>1789</v>
      </c>
      <c r="F763" s="607" t="b">
        <f t="shared" si="11"/>
        <v>0</v>
      </c>
    </row>
    <row r="764" spans="1:6" x14ac:dyDescent="0.25">
      <c r="A764" s="526">
        <v>763</v>
      </c>
      <c r="B764" s="762" t="s">
        <v>2749</v>
      </c>
      <c r="C764" s="10" t="s">
        <v>209</v>
      </c>
      <c r="D764" s="456" t="s">
        <v>1790</v>
      </c>
      <c r="F764" s="607" t="b">
        <f t="shared" si="11"/>
        <v>0</v>
      </c>
    </row>
    <row r="765" spans="1:6" x14ac:dyDescent="0.25">
      <c r="A765" s="526">
        <v>764</v>
      </c>
      <c r="B765" s="762" t="s">
        <v>2750</v>
      </c>
      <c r="C765" s="10" t="s">
        <v>210</v>
      </c>
      <c r="D765" s="456" t="s">
        <v>1791</v>
      </c>
      <c r="F765" s="607" t="b">
        <f t="shared" si="11"/>
        <v>0</v>
      </c>
    </row>
    <row r="766" spans="1:6" x14ac:dyDescent="0.25">
      <c r="A766" s="526">
        <v>765</v>
      </c>
      <c r="B766" s="762" t="s">
        <v>2751</v>
      </c>
      <c r="C766" s="10" t="s">
        <v>211</v>
      </c>
      <c r="D766" s="456" t="s">
        <v>1792</v>
      </c>
      <c r="F766" s="607" t="b">
        <f t="shared" si="11"/>
        <v>0</v>
      </c>
    </row>
    <row r="767" spans="1:6" x14ac:dyDescent="0.2">
      <c r="A767" s="526">
        <v>766</v>
      </c>
      <c r="B767" s="760" t="s">
        <v>2752</v>
      </c>
      <c r="C767" s="523" t="s">
        <v>414</v>
      </c>
      <c r="D767" s="456" t="s">
        <v>1793</v>
      </c>
      <c r="F767" s="607" t="b">
        <f t="shared" si="11"/>
        <v>0</v>
      </c>
    </row>
    <row r="768" spans="1:6" x14ac:dyDescent="0.2">
      <c r="A768" s="526">
        <v>767</v>
      </c>
      <c r="B768" s="721" t="s">
        <v>2753</v>
      </c>
      <c r="C768" s="287" t="s">
        <v>390</v>
      </c>
      <c r="D768" s="456" t="s">
        <v>1794</v>
      </c>
      <c r="F768" s="607" t="b">
        <f t="shared" si="11"/>
        <v>0</v>
      </c>
    </row>
    <row r="769" spans="1:6" x14ac:dyDescent="0.2">
      <c r="A769" s="526">
        <v>768</v>
      </c>
      <c r="B769" s="721" t="s">
        <v>2754</v>
      </c>
      <c r="C769" s="287" t="s">
        <v>391</v>
      </c>
      <c r="D769" s="456" t="s">
        <v>1795</v>
      </c>
      <c r="F769" s="607" t="b">
        <f t="shared" si="11"/>
        <v>0</v>
      </c>
    </row>
    <row r="770" spans="1:6" x14ac:dyDescent="0.2">
      <c r="A770" s="526">
        <v>769</v>
      </c>
      <c r="B770" s="721" t="s">
        <v>2755</v>
      </c>
      <c r="C770" s="287" t="s">
        <v>379</v>
      </c>
      <c r="D770" s="456" t="s">
        <v>1796</v>
      </c>
      <c r="F770" s="607" t="b">
        <f t="shared" si="11"/>
        <v>0</v>
      </c>
    </row>
    <row r="771" spans="1:6" x14ac:dyDescent="0.2">
      <c r="A771" s="526">
        <v>770</v>
      </c>
      <c r="B771" s="721" t="s">
        <v>2756</v>
      </c>
      <c r="C771" s="287" t="s">
        <v>380</v>
      </c>
      <c r="D771" s="456" t="s">
        <v>1797</v>
      </c>
      <c r="F771" s="607" t="b">
        <f t="shared" ref="F771:F834" si="12">G771=B771</f>
        <v>0</v>
      </c>
    </row>
    <row r="772" spans="1:6" x14ac:dyDescent="0.2">
      <c r="A772" s="526">
        <v>771</v>
      </c>
      <c r="B772" s="721" t="s">
        <v>2757</v>
      </c>
      <c r="C772" s="287" t="s">
        <v>381</v>
      </c>
      <c r="D772" s="456" t="s">
        <v>1798</v>
      </c>
      <c r="F772" s="607" t="b">
        <f t="shared" si="12"/>
        <v>0</v>
      </c>
    </row>
    <row r="773" spans="1:6" x14ac:dyDescent="0.2">
      <c r="A773" s="526">
        <v>772</v>
      </c>
      <c r="B773" s="721" t="s">
        <v>2758</v>
      </c>
      <c r="C773" s="287" t="s">
        <v>358</v>
      </c>
      <c r="D773" s="456" t="s">
        <v>1799</v>
      </c>
      <c r="F773" s="607" t="b">
        <f t="shared" si="12"/>
        <v>0</v>
      </c>
    </row>
    <row r="774" spans="1:6" x14ac:dyDescent="0.2">
      <c r="A774" s="526">
        <v>773</v>
      </c>
      <c r="B774" s="721" t="s">
        <v>2759</v>
      </c>
      <c r="C774" s="287" t="s">
        <v>393</v>
      </c>
      <c r="D774" s="456" t="s">
        <v>1800</v>
      </c>
      <c r="F774" s="607" t="b">
        <f t="shared" si="12"/>
        <v>0</v>
      </c>
    </row>
    <row r="775" spans="1:6" x14ac:dyDescent="0.2">
      <c r="A775" s="526">
        <v>774</v>
      </c>
      <c r="B775" s="721" t="s">
        <v>2760</v>
      </c>
      <c r="C775" s="287" t="s">
        <v>394</v>
      </c>
      <c r="D775" s="456" t="s">
        <v>1801</v>
      </c>
      <c r="F775" s="607" t="b">
        <f t="shared" si="12"/>
        <v>0</v>
      </c>
    </row>
    <row r="776" spans="1:6" x14ac:dyDescent="0.2">
      <c r="A776" s="526">
        <v>775</v>
      </c>
      <c r="B776" s="721" t="s">
        <v>2761</v>
      </c>
      <c r="C776" s="287" t="s">
        <v>395</v>
      </c>
      <c r="D776" s="456" t="s">
        <v>1802</v>
      </c>
      <c r="F776" s="607" t="b">
        <f t="shared" si="12"/>
        <v>0</v>
      </c>
    </row>
    <row r="777" spans="1:6" x14ac:dyDescent="0.2">
      <c r="A777" s="526">
        <v>776</v>
      </c>
      <c r="B777" s="721" t="s">
        <v>2762</v>
      </c>
      <c r="C777" s="287" t="s">
        <v>396</v>
      </c>
      <c r="D777" s="456" t="s">
        <v>1803</v>
      </c>
      <c r="F777" s="607" t="b">
        <f t="shared" si="12"/>
        <v>0</v>
      </c>
    </row>
    <row r="778" spans="1:6" x14ac:dyDescent="0.2">
      <c r="A778" s="526">
        <v>777</v>
      </c>
      <c r="B778" s="721" t="s">
        <v>2763</v>
      </c>
      <c r="C778" s="287" t="s">
        <v>385</v>
      </c>
      <c r="D778" s="456" t="s">
        <v>1804</v>
      </c>
      <c r="F778" s="607" t="b">
        <f t="shared" si="12"/>
        <v>0</v>
      </c>
    </row>
    <row r="779" spans="1:6" x14ac:dyDescent="0.2">
      <c r="A779" s="526">
        <v>778</v>
      </c>
      <c r="B779" s="721" t="s">
        <v>2764</v>
      </c>
      <c r="C779" s="287" t="s">
        <v>386</v>
      </c>
      <c r="D779" s="456" t="s">
        <v>1805</v>
      </c>
      <c r="F779" s="607" t="b">
        <f t="shared" si="12"/>
        <v>0</v>
      </c>
    </row>
    <row r="780" spans="1:6" x14ac:dyDescent="0.2">
      <c r="A780" s="526">
        <v>779</v>
      </c>
      <c r="B780" s="721" t="s">
        <v>2765</v>
      </c>
      <c r="C780" s="287" t="s">
        <v>387</v>
      </c>
      <c r="D780" s="456" t="s">
        <v>1806</v>
      </c>
      <c r="F780" s="607" t="b">
        <f t="shared" si="12"/>
        <v>0</v>
      </c>
    </row>
    <row r="781" spans="1:6" x14ac:dyDescent="0.2">
      <c r="A781" s="526">
        <v>780</v>
      </c>
      <c r="B781" s="721" t="s">
        <v>2766</v>
      </c>
      <c r="C781" s="287" t="s">
        <v>388</v>
      </c>
      <c r="D781" s="456" t="s">
        <v>1807</v>
      </c>
      <c r="F781" s="607" t="b">
        <f t="shared" si="12"/>
        <v>0</v>
      </c>
    </row>
    <row r="782" spans="1:6" x14ac:dyDescent="0.2">
      <c r="A782" s="526">
        <v>781</v>
      </c>
      <c r="B782" s="721" t="s">
        <v>2767</v>
      </c>
      <c r="C782" s="287" t="s">
        <v>389</v>
      </c>
      <c r="D782" s="456" t="s">
        <v>1808</v>
      </c>
      <c r="F782" s="607" t="b">
        <f t="shared" si="12"/>
        <v>0</v>
      </c>
    </row>
    <row r="783" spans="1:6" x14ac:dyDescent="0.2">
      <c r="A783" s="526">
        <v>782</v>
      </c>
      <c r="B783" s="721" t="s">
        <v>2768</v>
      </c>
      <c r="C783" s="287" t="s">
        <v>419</v>
      </c>
      <c r="D783" s="456" t="s">
        <v>1809</v>
      </c>
      <c r="F783" s="607" t="b">
        <f t="shared" si="12"/>
        <v>0</v>
      </c>
    </row>
    <row r="784" spans="1:6" x14ac:dyDescent="0.2">
      <c r="A784" s="526">
        <v>783</v>
      </c>
      <c r="B784" s="721" t="s">
        <v>2769</v>
      </c>
      <c r="C784" s="287" t="s">
        <v>361</v>
      </c>
      <c r="D784" s="456" t="s">
        <v>1810</v>
      </c>
      <c r="F784" s="607" t="b">
        <f t="shared" si="12"/>
        <v>0</v>
      </c>
    </row>
    <row r="785" spans="1:6" x14ac:dyDescent="0.2">
      <c r="A785" s="526">
        <v>784</v>
      </c>
      <c r="B785" s="721" t="s">
        <v>2770</v>
      </c>
      <c r="C785" s="287" t="s">
        <v>362</v>
      </c>
      <c r="D785" s="456" t="s">
        <v>1811</v>
      </c>
      <c r="F785" s="607" t="b">
        <f t="shared" si="12"/>
        <v>0</v>
      </c>
    </row>
    <row r="786" spans="1:6" x14ac:dyDescent="0.2">
      <c r="A786" s="526">
        <v>785</v>
      </c>
      <c r="B786" s="721" t="s">
        <v>2846</v>
      </c>
      <c r="C786" s="287" t="s">
        <v>809</v>
      </c>
      <c r="D786" s="456" t="s">
        <v>1812</v>
      </c>
      <c r="F786" s="607" t="b">
        <f t="shared" si="12"/>
        <v>0</v>
      </c>
    </row>
    <row r="787" spans="1:6" x14ac:dyDescent="0.2">
      <c r="A787" s="526">
        <v>786</v>
      </c>
      <c r="B787" s="721" t="s">
        <v>2771</v>
      </c>
      <c r="C787" s="287" t="s">
        <v>810</v>
      </c>
      <c r="D787" s="456" t="s">
        <v>1813</v>
      </c>
      <c r="F787" s="607" t="b">
        <f t="shared" si="12"/>
        <v>0</v>
      </c>
    </row>
    <row r="788" spans="1:6" x14ac:dyDescent="0.2">
      <c r="A788" s="526">
        <v>787</v>
      </c>
      <c r="B788" s="721" t="s">
        <v>2772</v>
      </c>
      <c r="C788" s="287" t="s">
        <v>363</v>
      </c>
      <c r="D788" s="456" t="s">
        <v>1814</v>
      </c>
      <c r="F788" s="607" t="b">
        <f t="shared" si="12"/>
        <v>0</v>
      </c>
    </row>
    <row r="789" spans="1:6" x14ac:dyDescent="0.2">
      <c r="A789" s="526">
        <v>788</v>
      </c>
      <c r="B789" s="721" t="s">
        <v>2773</v>
      </c>
      <c r="C789" s="287" t="s">
        <v>364</v>
      </c>
      <c r="D789" s="456" t="s">
        <v>1815</v>
      </c>
      <c r="F789" s="607" t="b">
        <f t="shared" si="12"/>
        <v>0</v>
      </c>
    </row>
    <row r="790" spans="1:6" x14ac:dyDescent="0.2">
      <c r="A790" s="526">
        <v>789</v>
      </c>
      <c r="B790" s="721" t="s">
        <v>2774</v>
      </c>
      <c r="C790" s="287" t="s">
        <v>857</v>
      </c>
      <c r="D790" s="456" t="s">
        <v>1816</v>
      </c>
      <c r="F790" s="607" t="b">
        <f t="shared" si="12"/>
        <v>0</v>
      </c>
    </row>
    <row r="791" spans="1:6" x14ac:dyDescent="0.2">
      <c r="A791" s="526">
        <v>790</v>
      </c>
      <c r="B791" s="721" t="s">
        <v>2775</v>
      </c>
      <c r="C791" s="287" t="s">
        <v>859</v>
      </c>
      <c r="D791" s="456" t="s">
        <v>1817</v>
      </c>
      <c r="F791" s="607" t="b">
        <f t="shared" si="12"/>
        <v>0</v>
      </c>
    </row>
    <row r="792" spans="1:6" x14ac:dyDescent="0.2">
      <c r="A792" s="526">
        <v>791</v>
      </c>
      <c r="B792" s="721" t="s">
        <v>2776</v>
      </c>
      <c r="C792" s="287" t="s">
        <v>860</v>
      </c>
      <c r="D792" s="456" t="s">
        <v>1818</v>
      </c>
      <c r="F792" s="607" t="b">
        <f t="shared" si="12"/>
        <v>0</v>
      </c>
    </row>
    <row r="793" spans="1:6" x14ac:dyDescent="0.2">
      <c r="A793" s="526">
        <v>792</v>
      </c>
      <c r="B793" s="721" t="s">
        <v>2777</v>
      </c>
      <c r="C793" s="287" t="s">
        <v>369</v>
      </c>
      <c r="D793" s="456" t="s">
        <v>1819</v>
      </c>
      <c r="F793" s="607" t="b">
        <f t="shared" si="12"/>
        <v>0</v>
      </c>
    </row>
    <row r="794" spans="1:6" x14ac:dyDescent="0.2">
      <c r="A794" s="526">
        <v>793</v>
      </c>
      <c r="B794" s="721" t="s">
        <v>2778</v>
      </c>
      <c r="C794" s="287" t="s">
        <v>370</v>
      </c>
      <c r="D794" s="456" t="s">
        <v>1820</v>
      </c>
      <c r="F794" s="607" t="b">
        <f t="shared" si="12"/>
        <v>0</v>
      </c>
    </row>
    <row r="795" spans="1:6" x14ac:dyDescent="0.2">
      <c r="A795" s="526">
        <v>794</v>
      </c>
      <c r="B795" s="721" t="s">
        <v>2779</v>
      </c>
      <c r="C795" s="287" t="s">
        <v>371</v>
      </c>
      <c r="D795" s="456" t="s">
        <v>1821</v>
      </c>
      <c r="F795" s="607" t="b">
        <f t="shared" si="12"/>
        <v>0</v>
      </c>
    </row>
    <row r="796" spans="1:6" x14ac:dyDescent="0.2">
      <c r="A796" s="526">
        <v>795</v>
      </c>
      <c r="B796" s="721" t="s">
        <v>2780</v>
      </c>
      <c r="C796" s="287" t="s">
        <v>374</v>
      </c>
      <c r="D796" s="456" t="s">
        <v>1822</v>
      </c>
      <c r="F796" s="607" t="b">
        <f t="shared" si="12"/>
        <v>0</v>
      </c>
    </row>
    <row r="797" spans="1:6" x14ac:dyDescent="0.2">
      <c r="A797" s="526">
        <v>796</v>
      </c>
      <c r="B797" s="721" t="s">
        <v>2781</v>
      </c>
      <c r="C797" s="287" t="s">
        <v>375</v>
      </c>
      <c r="D797" s="456" t="s">
        <v>1823</v>
      </c>
      <c r="F797" s="607" t="b">
        <f t="shared" si="12"/>
        <v>0</v>
      </c>
    </row>
    <row r="798" spans="1:6" x14ac:dyDescent="0.2">
      <c r="A798" s="526">
        <v>797</v>
      </c>
      <c r="B798" s="721" t="s">
        <v>2782</v>
      </c>
      <c r="C798" s="287" t="s">
        <v>376</v>
      </c>
      <c r="D798" s="456" t="s">
        <v>1824</v>
      </c>
      <c r="F798" s="607" t="b">
        <f t="shared" si="12"/>
        <v>0</v>
      </c>
    </row>
    <row r="799" spans="1:6" x14ac:dyDescent="0.2">
      <c r="A799" s="526">
        <v>798</v>
      </c>
      <c r="B799" s="721" t="s">
        <v>2783</v>
      </c>
      <c r="C799" s="287" t="s">
        <v>377</v>
      </c>
      <c r="D799" s="456" t="s">
        <v>1825</v>
      </c>
      <c r="F799" s="607" t="b">
        <f t="shared" si="12"/>
        <v>0</v>
      </c>
    </row>
    <row r="800" spans="1:6" x14ac:dyDescent="0.2">
      <c r="A800" s="526">
        <v>799</v>
      </c>
      <c r="B800" s="721" t="s">
        <v>2784</v>
      </c>
      <c r="C800" s="287" t="s">
        <v>378</v>
      </c>
      <c r="D800" s="456" t="s">
        <v>1826</v>
      </c>
      <c r="F800" s="607" t="b">
        <f t="shared" si="12"/>
        <v>0</v>
      </c>
    </row>
    <row r="801" spans="1:6" x14ac:dyDescent="0.2">
      <c r="A801" s="526">
        <v>800</v>
      </c>
      <c r="B801" s="721" t="s">
        <v>2785</v>
      </c>
      <c r="C801" s="287" t="s">
        <v>372</v>
      </c>
      <c r="D801" s="456" t="s">
        <v>1827</v>
      </c>
      <c r="F801" s="607" t="b">
        <f t="shared" si="12"/>
        <v>0</v>
      </c>
    </row>
    <row r="802" spans="1:6" x14ac:dyDescent="0.2">
      <c r="A802" s="526">
        <v>801</v>
      </c>
      <c r="B802" s="721" t="s">
        <v>2786</v>
      </c>
      <c r="C802" s="287" t="s">
        <v>373</v>
      </c>
      <c r="D802" s="456" t="s">
        <v>1828</v>
      </c>
      <c r="F802" s="607" t="b">
        <f t="shared" si="12"/>
        <v>0</v>
      </c>
    </row>
    <row r="803" spans="1:6" x14ac:dyDescent="0.25">
      <c r="A803" s="526">
        <v>802</v>
      </c>
      <c r="B803" s="763" t="s">
        <v>2787</v>
      </c>
      <c r="C803" s="525" t="s">
        <v>365</v>
      </c>
      <c r="D803" s="456" t="s">
        <v>1829</v>
      </c>
      <c r="F803" s="607" t="b">
        <f t="shared" si="12"/>
        <v>0</v>
      </c>
    </row>
    <row r="804" spans="1:6" x14ac:dyDescent="0.25">
      <c r="A804" s="526">
        <v>803</v>
      </c>
      <c r="B804" s="763" t="s">
        <v>2788</v>
      </c>
      <c r="C804" s="525" t="s">
        <v>366</v>
      </c>
      <c r="D804" s="456" t="s">
        <v>1830</v>
      </c>
      <c r="F804" s="607" t="b">
        <f t="shared" si="12"/>
        <v>0</v>
      </c>
    </row>
    <row r="805" spans="1:6" x14ac:dyDescent="0.25">
      <c r="A805" s="526">
        <v>804</v>
      </c>
      <c r="B805" s="763" t="s">
        <v>2789</v>
      </c>
      <c r="C805" s="525" t="s">
        <v>367</v>
      </c>
      <c r="D805" s="456" t="s">
        <v>1831</v>
      </c>
      <c r="F805" s="607" t="b">
        <f t="shared" si="12"/>
        <v>0</v>
      </c>
    </row>
    <row r="806" spans="1:6" x14ac:dyDescent="0.25">
      <c r="A806" s="526">
        <v>805</v>
      </c>
      <c r="B806" s="763" t="s">
        <v>2790</v>
      </c>
      <c r="C806" s="525" t="s">
        <v>368</v>
      </c>
      <c r="D806" s="456" t="s">
        <v>1832</v>
      </c>
      <c r="F806" s="607" t="b">
        <f t="shared" si="12"/>
        <v>0</v>
      </c>
    </row>
    <row r="807" spans="1:6" x14ac:dyDescent="0.25">
      <c r="A807" s="555">
        <v>999</v>
      </c>
      <c r="B807" s="556" t="s">
        <v>2000</v>
      </c>
      <c r="C807" s="556" t="s">
        <v>2000</v>
      </c>
      <c r="D807" s="456"/>
      <c r="F807" s="607" t="b">
        <f t="shared" si="12"/>
        <v>0</v>
      </c>
    </row>
    <row r="808" spans="1:6" ht="76.5" x14ac:dyDescent="0.25">
      <c r="A808" s="526">
        <v>1000</v>
      </c>
      <c r="B808" s="764" t="s">
        <v>2791</v>
      </c>
      <c r="C808" s="590" t="s">
        <v>1940</v>
      </c>
      <c r="D808" s="456" t="s">
        <v>1076</v>
      </c>
      <c r="F808" s="607" t="b">
        <f t="shared" si="12"/>
        <v>0</v>
      </c>
    </row>
    <row r="809" spans="1:6" ht="36" x14ac:dyDescent="0.25">
      <c r="A809" s="526">
        <v>1001</v>
      </c>
      <c r="B809" s="765" t="s">
        <v>2845</v>
      </c>
      <c r="C809" s="596" t="s">
        <v>2005</v>
      </c>
      <c r="D809" s="456" t="s">
        <v>1082</v>
      </c>
      <c r="F809" s="607" t="b">
        <f t="shared" si="12"/>
        <v>0</v>
      </c>
    </row>
    <row r="810" spans="1:6" ht="33.75" x14ac:dyDescent="0.25">
      <c r="A810" s="526">
        <v>1002</v>
      </c>
      <c r="B810" s="766" t="s">
        <v>2792</v>
      </c>
      <c r="C810" s="144" t="s">
        <v>1939</v>
      </c>
      <c r="D810" s="456" t="s">
        <v>1161</v>
      </c>
      <c r="F810" s="607" t="b">
        <f t="shared" si="12"/>
        <v>0</v>
      </c>
    </row>
    <row r="811" spans="1:6" ht="22.5" x14ac:dyDescent="0.25">
      <c r="A811" s="526">
        <v>1003</v>
      </c>
      <c r="B811" s="767" t="s">
        <v>2793</v>
      </c>
      <c r="C811" s="479" t="s">
        <v>1898</v>
      </c>
      <c r="D811" s="456" t="s">
        <v>1191</v>
      </c>
      <c r="F811" s="607" t="b">
        <f t="shared" si="12"/>
        <v>0</v>
      </c>
    </row>
    <row r="812" spans="1:6" ht="15.75" thickBot="1" x14ac:dyDescent="0.25">
      <c r="A812" s="526">
        <v>1004</v>
      </c>
      <c r="B812" s="768" t="s">
        <v>2794</v>
      </c>
      <c r="C812" s="553" t="s">
        <v>1881</v>
      </c>
      <c r="D812" s="456" t="s">
        <v>1988</v>
      </c>
      <c r="F812" s="607" t="b">
        <f t="shared" si="12"/>
        <v>0</v>
      </c>
    </row>
    <row r="813" spans="1:6" ht="45" x14ac:dyDescent="0.25">
      <c r="A813" s="526">
        <v>1005</v>
      </c>
      <c r="B813" s="767" t="s">
        <v>2795</v>
      </c>
      <c r="C813" s="479" t="s">
        <v>1943</v>
      </c>
      <c r="D813" s="456" t="s">
        <v>1195</v>
      </c>
      <c r="F813" s="607" t="b">
        <f t="shared" si="12"/>
        <v>0</v>
      </c>
    </row>
    <row r="814" spans="1:6" ht="22.5" x14ac:dyDescent="0.25">
      <c r="A814" s="526">
        <v>1006</v>
      </c>
      <c r="B814" s="767" t="s">
        <v>2796</v>
      </c>
      <c r="C814" s="479" t="s">
        <v>1942</v>
      </c>
      <c r="D814" s="456" t="s">
        <v>1196</v>
      </c>
      <c r="F814" s="607" t="b">
        <f t="shared" si="12"/>
        <v>0</v>
      </c>
    </row>
    <row r="815" spans="1:6" ht="33.75" x14ac:dyDescent="0.25">
      <c r="A815" s="526">
        <v>1007</v>
      </c>
      <c r="B815" s="767" t="s">
        <v>2797</v>
      </c>
      <c r="C815" s="479" t="s">
        <v>1944</v>
      </c>
      <c r="D815" s="456" t="s">
        <v>1197</v>
      </c>
      <c r="F815" s="607" t="b">
        <f t="shared" si="12"/>
        <v>0</v>
      </c>
    </row>
    <row r="816" spans="1:6" ht="22.5" x14ac:dyDescent="0.25">
      <c r="A816" s="526">
        <v>1008</v>
      </c>
      <c r="B816" s="767" t="s">
        <v>2798</v>
      </c>
      <c r="C816" s="609" t="s">
        <v>1946</v>
      </c>
      <c r="D816" s="456" t="s">
        <v>1212</v>
      </c>
      <c r="F816" s="607" t="b">
        <f t="shared" si="12"/>
        <v>0</v>
      </c>
    </row>
    <row r="817" spans="1:6" ht="67.5" x14ac:dyDescent="0.25">
      <c r="A817" s="526">
        <v>1009</v>
      </c>
      <c r="B817" s="767" t="s">
        <v>2799</v>
      </c>
      <c r="C817" s="609" t="s">
        <v>1945</v>
      </c>
      <c r="D817" s="456" t="s">
        <v>1954</v>
      </c>
      <c r="F817" s="607" t="b">
        <f t="shared" si="12"/>
        <v>0</v>
      </c>
    </row>
    <row r="818" spans="1:6" x14ac:dyDescent="0.25">
      <c r="A818" s="526">
        <v>1010</v>
      </c>
      <c r="B818" s="769" t="s">
        <v>2800</v>
      </c>
      <c r="C818" s="554" t="s">
        <v>423</v>
      </c>
      <c r="D818" s="456" t="s">
        <v>1955</v>
      </c>
      <c r="F818" s="607" t="b">
        <f t="shared" si="12"/>
        <v>0</v>
      </c>
    </row>
    <row r="819" spans="1:6" ht="51" x14ac:dyDescent="0.25">
      <c r="A819" s="526">
        <v>1011</v>
      </c>
      <c r="B819" s="770" t="s">
        <v>2801</v>
      </c>
      <c r="C819" s="488" t="s">
        <v>1899</v>
      </c>
      <c r="D819" s="456" t="s">
        <v>1957</v>
      </c>
      <c r="F819" s="607" t="b">
        <f t="shared" si="12"/>
        <v>0</v>
      </c>
    </row>
    <row r="820" spans="1:6" ht="15.75" thickBot="1" x14ac:dyDescent="0.25">
      <c r="A820" s="526">
        <v>1012</v>
      </c>
      <c r="B820" s="771" t="s">
        <v>2802</v>
      </c>
      <c r="C820" s="639" t="s">
        <v>1892</v>
      </c>
      <c r="D820" s="456" t="s">
        <v>1958</v>
      </c>
      <c r="F820" s="607" t="b">
        <f t="shared" si="12"/>
        <v>0</v>
      </c>
    </row>
    <row r="821" spans="1:6" x14ac:dyDescent="0.25">
      <c r="A821" s="526">
        <v>1013</v>
      </c>
      <c r="B821" s="770" t="s">
        <v>2803</v>
      </c>
      <c r="C821" s="620" t="s">
        <v>1893</v>
      </c>
      <c r="D821" s="456" t="s">
        <v>1283</v>
      </c>
      <c r="F821" s="607" t="b">
        <f t="shared" si="12"/>
        <v>0</v>
      </c>
    </row>
    <row r="822" spans="1:6" ht="68.25" thickBot="1" x14ac:dyDescent="0.3">
      <c r="A822" s="526">
        <v>1014</v>
      </c>
      <c r="B822" s="767" t="s">
        <v>2804</v>
      </c>
      <c r="C822" s="625" t="s">
        <v>1929</v>
      </c>
      <c r="D822" s="456" t="s">
        <v>1959</v>
      </c>
      <c r="F822" s="607" t="b">
        <f t="shared" si="12"/>
        <v>0</v>
      </c>
    </row>
    <row r="823" spans="1:6" ht="15.75" thickBot="1" x14ac:dyDescent="0.3">
      <c r="A823" s="526">
        <v>1015</v>
      </c>
      <c r="B823" s="772" t="s">
        <v>2805</v>
      </c>
      <c r="C823" s="627" t="s">
        <v>1905</v>
      </c>
      <c r="D823" s="456" t="s">
        <v>1960</v>
      </c>
      <c r="F823" s="607" t="b">
        <f t="shared" si="12"/>
        <v>0</v>
      </c>
    </row>
    <row r="824" spans="1:6" ht="15.75" thickBot="1" x14ac:dyDescent="0.3">
      <c r="A824" s="526">
        <v>1016</v>
      </c>
      <c r="B824" s="773" t="s">
        <v>2806</v>
      </c>
      <c r="C824" s="623" t="s">
        <v>1930</v>
      </c>
      <c r="D824" s="456" t="s">
        <v>1961</v>
      </c>
      <c r="F824" s="607" t="b">
        <f t="shared" si="12"/>
        <v>0</v>
      </c>
    </row>
    <row r="825" spans="1:6" ht="15.75" thickBot="1" x14ac:dyDescent="0.3">
      <c r="A825" s="526">
        <v>1017</v>
      </c>
      <c r="B825" s="773" t="s">
        <v>2807</v>
      </c>
      <c r="C825" s="627" t="s">
        <v>1904</v>
      </c>
      <c r="D825" s="456" t="s">
        <v>1962</v>
      </c>
      <c r="F825" s="607" t="b">
        <f t="shared" si="12"/>
        <v>0</v>
      </c>
    </row>
    <row r="826" spans="1:6" ht="15.75" thickBot="1" x14ac:dyDescent="0.3">
      <c r="A826" s="526">
        <v>1018</v>
      </c>
      <c r="B826" s="773" t="s">
        <v>2808</v>
      </c>
      <c r="C826" s="619" t="s">
        <v>1884</v>
      </c>
      <c r="D826" s="456" t="s">
        <v>1970</v>
      </c>
      <c r="F826" s="607" t="b">
        <f t="shared" si="12"/>
        <v>0</v>
      </c>
    </row>
    <row r="827" spans="1:6" ht="45" x14ac:dyDescent="0.25">
      <c r="A827" s="526">
        <v>1019</v>
      </c>
      <c r="B827" s="691" t="s">
        <v>2809</v>
      </c>
      <c r="C827" s="625" t="s">
        <v>1947</v>
      </c>
      <c r="D827" s="456" t="s">
        <v>1963</v>
      </c>
      <c r="F827" s="607" t="b">
        <f t="shared" si="12"/>
        <v>0</v>
      </c>
    </row>
    <row r="828" spans="1:6" ht="25.5" x14ac:dyDescent="0.25">
      <c r="A828" s="526">
        <v>1020</v>
      </c>
      <c r="B828" s="774" t="s">
        <v>2810</v>
      </c>
      <c r="C828" s="618" t="s">
        <v>1906</v>
      </c>
      <c r="D828" s="453" t="s">
        <v>1971</v>
      </c>
      <c r="F828" s="607" t="b">
        <f t="shared" si="12"/>
        <v>0</v>
      </c>
    </row>
    <row r="829" spans="1:6" ht="33.75" x14ac:dyDescent="0.25">
      <c r="A829" s="526">
        <v>1021</v>
      </c>
      <c r="B829" s="767" t="s">
        <v>2811</v>
      </c>
      <c r="C829" s="625" t="s">
        <v>1885</v>
      </c>
      <c r="D829" s="456" t="s">
        <v>1318</v>
      </c>
      <c r="F829" s="607" t="b">
        <f t="shared" si="12"/>
        <v>0</v>
      </c>
    </row>
    <row r="830" spans="1:6" ht="56.25" x14ac:dyDescent="0.25">
      <c r="A830" s="526">
        <v>1022</v>
      </c>
      <c r="B830" s="767" t="s">
        <v>2812</v>
      </c>
      <c r="C830" s="625" t="s">
        <v>1909</v>
      </c>
      <c r="D830" s="456" t="s">
        <v>1320</v>
      </c>
      <c r="F830" s="607" t="b">
        <f t="shared" si="12"/>
        <v>0</v>
      </c>
    </row>
    <row r="831" spans="1:6" ht="25.5" x14ac:dyDescent="0.25">
      <c r="A831" s="526">
        <v>1023</v>
      </c>
      <c r="B831" s="775" t="s">
        <v>2813</v>
      </c>
      <c r="C831" s="636" t="s">
        <v>1891</v>
      </c>
      <c r="D831" s="456" t="s">
        <v>1972</v>
      </c>
      <c r="F831" s="607" t="b">
        <f t="shared" si="12"/>
        <v>0</v>
      </c>
    </row>
    <row r="832" spans="1:6" ht="34.5" thickBot="1" x14ac:dyDescent="0.3">
      <c r="A832" s="526">
        <v>1024</v>
      </c>
      <c r="B832" s="776" t="s">
        <v>2814</v>
      </c>
      <c r="C832" s="638" t="s">
        <v>1908</v>
      </c>
      <c r="D832" s="456" t="s">
        <v>1969</v>
      </c>
      <c r="F832" s="607" t="b">
        <f t="shared" si="12"/>
        <v>0</v>
      </c>
    </row>
    <row r="833" spans="1:6" ht="15.75" thickBot="1" x14ac:dyDescent="0.3">
      <c r="A833" s="526">
        <v>1025</v>
      </c>
      <c r="B833" s="777" t="s">
        <v>2815</v>
      </c>
      <c r="C833" s="633" t="s">
        <v>1907</v>
      </c>
      <c r="D833" s="456" t="s">
        <v>1973</v>
      </c>
      <c r="F833" s="607" t="b">
        <f t="shared" si="12"/>
        <v>0</v>
      </c>
    </row>
    <row r="834" spans="1:6" ht="22.5" x14ac:dyDescent="0.25">
      <c r="A834" s="526">
        <v>1026</v>
      </c>
      <c r="B834" s="767" t="s">
        <v>2816</v>
      </c>
      <c r="C834" s="625" t="s">
        <v>1911</v>
      </c>
      <c r="D834" s="456" t="s">
        <v>1965</v>
      </c>
      <c r="F834" s="607" t="b">
        <f t="shared" si="12"/>
        <v>0</v>
      </c>
    </row>
    <row r="835" spans="1:6" ht="67.5" x14ac:dyDescent="0.25">
      <c r="A835" s="526">
        <v>1027</v>
      </c>
      <c r="B835" s="767" t="s">
        <v>2817</v>
      </c>
      <c r="C835" s="625" t="s">
        <v>1886</v>
      </c>
      <c r="D835" s="456" t="s">
        <v>1384</v>
      </c>
      <c r="F835" s="607" t="b">
        <f t="shared" ref="F835:F864" si="13">G835=B835</f>
        <v>0</v>
      </c>
    </row>
    <row r="836" spans="1:6" ht="45.75" thickBot="1" x14ac:dyDescent="0.3">
      <c r="A836" s="526">
        <v>1028</v>
      </c>
      <c r="B836" s="776" t="s">
        <v>2818</v>
      </c>
      <c r="C836" s="638" t="s">
        <v>1948</v>
      </c>
      <c r="D836" s="456" t="s">
        <v>1966</v>
      </c>
      <c r="F836" s="607" t="b">
        <f t="shared" si="13"/>
        <v>0</v>
      </c>
    </row>
    <row r="837" spans="1:6" ht="15.75" thickBot="1" x14ac:dyDescent="0.3">
      <c r="A837" s="526">
        <v>1029</v>
      </c>
      <c r="B837" s="778" t="s">
        <v>2808</v>
      </c>
      <c r="C837" s="631" t="s">
        <v>1887</v>
      </c>
      <c r="D837" s="456" t="s">
        <v>1974</v>
      </c>
      <c r="F837" s="607" t="b">
        <f t="shared" si="13"/>
        <v>0</v>
      </c>
    </row>
    <row r="838" spans="1:6" ht="15.75" thickBot="1" x14ac:dyDescent="0.3">
      <c r="A838" s="526">
        <v>1030</v>
      </c>
      <c r="B838" s="779" t="s">
        <v>2819</v>
      </c>
      <c r="C838" s="633" t="s">
        <v>1912</v>
      </c>
      <c r="D838" s="456" t="s">
        <v>1967</v>
      </c>
      <c r="F838" s="607" t="b">
        <f t="shared" si="13"/>
        <v>0</v>
      </c>
    </row>
    <row r="839" spans="1:6" ht="45.75" thickBot="1" x14ac:dyDescent="0.3">
      <c r="A839" s="526">
        <v>1031</v>
      </c>
      <c r="B839" s="767" t="s">
        <v>2820</v>
      </c>
      <c r="C839" s="487" t="s">
        <v>1949</v>
      </c>
      <c r="D839" s="456" t="s">
        <v>1968</v>
      </c>
      <c r="F839" s="607" t="b">
        <f t="shared" si="13"/>
        <v>0</v>
      </c>
    </row>
    <row r="840" spans="1:6" ht="15.75" thickBot="1" x14ac:dyDescent="0.3">
      <c r="A840" s="526">
        <v>1032</v>
      </c>
      <c r="B840" s="772" t="s">
        <v>2821</v>
      </c>
      <c r="C840" s="619" t="s">
        <v>1888</v>
      </c>
      <c r="D840" s="456" t="s">
        <v>1975</v>
      </c>
      <c r="F840" s="607" t="b">
        <f t="shared" si="13"/>
        <v>0</v>
      </c>
    </row>
    <row r="841" spans="1:6" ht="15.75" thickBot="1" x14ac:dyDescent="0.3">
      <c r="A841" s="526">
        <v>1033</v>
      </c>
      <c r="B841" s="773" t="s">
        <v>2822</v>
      </c>
      <c r="C841" s="619" t="s">
        <v>1890</v>
      </c>
      <c r="D841" s="456" t="s">
        <v>1976</v>
      </c>
      <c r="F841" s="607" t="b">
        <f t="shared" si="13"/>
        <v>0</v>
      </c>
    </row>
    <row r="842" spans="1:6" ht="26.25" thickBot="1" x14ac:dyDescent="0.3">
      <c r="A842" s="526">
        <v>1034</v>
      </c>
      <c r="B842" s="773" t="s">
        <v>2823</v>
      </c>
      <c r="C842" s="619" t="s">
        <v>1889</v>
      </c>
      <c r="D842" s="456" t="s">
        <v>1977</v>
      </c>
      <c r="F842" s="607" t="b">
        <f t="shared" si="13"/>
        <v>0</v>
      </c>
    </row>
    <row r="843" spans="1:6" ht="15.75" thickBot="1" x14ac:dyDescent="0.25">
      <c r="A843" s="526">
        <v>1035</v>
      </c>
      <c r="B843" s="780" t="s">
        <v>2824</v>
      </c>
      <c r="C843" s="517" t="s">
        <v>1883</v>
      </c>
      <c r="D843" s="456" t="s">
        <v>1633</v>
      </c>
      <c r="F843" s="607" t="b">
        <f t="shared" si="13"/>
        <v>0</v>
      </c>
    </row>
    <row r="844" spans="1:6" ht="15.75" thickBot="1" x14ac:dyDescent="0.25">
      <c r="A844" s="526">
        <v>1036</v>
      </c>
      <c r="B844" s="781" t="s">
        <v>2613</v>
      </c>
      <c r="C844" s="524" t="s">
        <v>1931</v>
      </c>
      <c r="D844" s="456" t="s">
        <v>1978</v>
      </c>
      <c r="F844" s="607" t="b">
        <f t="shared" si="13"/>
        <v>0</v>
      </c>
    </row>
    <row r="845" spans="1:6" ht="15.75" thickBot="1" x14ac:dyDescent="0.25">
      <c r="A845" s="526">
        <v>1037</v>
      </c>
      <c r="B845" s="782" t="s">
        <v>2825</v>
      </c>
      <c r="C845" s="524" t="s">
        <v>1882</v>
      </c>
      <c r="D845" s="456" t="s">
        <v>1979</v>
      </c>
      <c r="F845" s="607" t="b">
        <f t="shared" si="13"/>
        <v>0</v>
      </c>
    </row>
    <row r="846" spans="1:6" ht="15.75" thickBot="1" x14ac:dyDescent="0.25">
      <c r="A846" s="526">
        <v>1038</v>
      </c>
      <c r="B846" s="782" t="s">
        <v>2826</v>
      </c>
      <c r="C846" s="524" t="s">
        <v>1932</v>
      </c>
      <c r="D846" s="456" t="s">
        <v>1980</v>
      </c>
      <c r="F846" s="607" t="b">
        <f t="shared" si="13"/>
        <v>0</v>
      </c>
    </row>
    <row r="847" spans="1:6" ht="15.75" thickBot="1" x14ac:dyDescent="0.25">
      <c r="A847" s="526">
        <v>1039</v>
      </c>
      <c r="B847" s="782" t="s">
        <v>2827</v>
      </c>
      <c r="C847" s="524" t="s">
        <v>1895</v>
      </c>
      <c r="D847" s="456" t="s">
        <v>1981</v>
      </c>
      <c r="F847" s="607" t="b">
        <f t="shared" si="13"/>
        <v>0</v>
      </c>
    </row>
    <row r="848" spans="1:6" ht="15.75" thickBot="1" x14ac:dyDescent="0.25">
      <c r="A848" s="526">
        <v>1040</v>
      </c>
      <c r="B848" s="782" t="s">
        <v>2828</v>
      </c>
      <c r="C848" s="524" t="s">
        <v>1896</v>
      </c>
      <c r="D848" s="456" t="s">
        <v>1982</v>
      </c>
      <c r="F848" s="607" t="b">
        <f t="shared" si="13"/>
        <v>0</v>
      </c>
    </row>
    <row r="849" spans="1:6" ht="15.75" thickBot="1" x14ac:dyDescent="0.25">
      <c r="A849" s="526">
        <v>1041</v>
      </c>
      <c r="B849" s="782" t="s">
        <v>2829</v>
      </c>
      <c r="C849" s="524" t="s">
        <v>1933</v>
      </c>
      <c r="D849" s="456" t="s">
        <v>1983</v>
      </c>
      <c r="F849" s="607" t="b">
        <f t="shared" si="13"/>
        <v>0</v>
      </c>
    </row>
    <row r="850" spans="1:6" ht="15.75" thickBot="1" x14ac:dyDescent="0.25">
      <c r="A850" s="526">
        <v>1042</v>
      </c>
      <c r="B850" s="782" t="s">
        <v>2830</v>
      </c>
      <c r="C850" s="524" t="s">
        <v>1934</v>
      </c>
      <c r="D850" s="456" t="s">
        <v>1984</v>
      </c>
      <c r="F850" s="607" t="b">
        <f t="shared" si="13"/>
        <v>0</v>
      </c>
    </row>
    <row r="851" spans="1:6" ht="15.75" thickBot="1" x14ac:dyDescent="0.25">
      <c r="A851" s="526">
        <v>1043</v>
      </c>
      <c r="B851" s="782" t="s">
        <v>2831</v>
      </c>
      <c r="C851" s="524" t="s">
        <v>1935</v>
      </c>
      <c r="D851" s="456" t="s">
        <v>1985</v>
      </c>
      <c r="F851" s="607" t="b">
        <f t="shared" si="13"/>
        <v>0</v>
      </c>
    </row>
    <row r="852" spans="1:6" ht="16.5" thickBot="1" x14ac:dyDescent="0.25">
      <c r="A852" s="526">
        <v>1044</v>
      </c>
      <c r="B852" s="782" t="s">
        <v>2832</v>
      </c>
      <c r="C852" s="524" t="s">
        <v>1936</v>
      </c>
      <c r="D852" s="456" t="s">
        <v>1986</v>
      </c>
      <c r="F852" s="607" t="b">
        <f t="shared" si="13"/>
        <v>0</v>
      </c>
    </row>
    <row r="853" spans="1:6" ht="15.75" thickBot="1" x14ac:dyDescent="0.3">
      <c r="A853" s="526">
        <v>1045</v>
      </c>
      <c r="B853" s="782" t="s">
        <v>2833</v>
      </c>
      <c r="C853" s="543" t="s">
        <v>1920</v>
      </c>
      <c r="D853" s="456" t="s">
        <v>1989</v>
      </c>
      <c r="F853" s="607" t="b">
        <f t="shared" si="13"/>
        <v>0</v>
      </c>
    </row>
    <row r="854" spans="1:6" ht="15.75" thickBot="1" x14ac:dyDescent="0.3">
      <c r="A854" s="526">
        <v>1046</v>
      </c>
      <c r="B854" s="782" t="s">
        <v>2834</v>
      </c>
      <c r="C854" s="543" t="s">
        <v>1921</v>
      </c>
      <c r="D854" s="456" t="s">
        <v>1990</v>
      </c>
      <c r="F854" s="607" t="b">
        <f t="shared" si="13"/>
        <v>0</v>
      </c>
    </row>
    <row r="855" spans="1:6" ht="15.75" thickBot="1" x14ac:dyDescent="0.3">
      <c r="A855" s="526">
        <v>1047</v>
      </c>
      <c r="B855" s="782" t="s">
        <v>2835</v>
      </c>
      <c r="C855" s="543" t="s">
        <v>1922</v>
      </c>
      <c r="D855" s="456" t="s">
        <v>1991</v>
      </c>
      <c r="F855" s="607" t="b">
        <f t="shared" si="13"/>
        <v>0</v>
      </c>
    </row>
    <row r="856" spans="1:6" ht="15.75" thickBot="1" x14ac:dyDescent="0.3">
      <c r="A856" s="526">
        <v>1048</v>
      </c>
      <c r="B856" s="782" t="s">
        <v>2836</v>
      </c>
      <c r="C856" s="543" t="s">
        <v>892</v>
      </c>
      <c r="D856" s="456" t="s">
        <v>1992</v>
      </c>
      <c r="F856" s="607" t="b">
        <f t="shared" si="13"/>
        <v>0</v>
      </c>
    </row>
    <row r="857" spans="1:6" ht="15.75" thickBot="1" x14ac:dyDescent="0.3">
      <c r="A857" s="526">
        <v>1049</v>
      </c>
      <c r="B857" s="782" t="s">
        <v>2837</v>
      </c>
      <c r="C857" s="543" t="s">
        <v>1923</v>
      </c>
      <c r="D857" s="456" t="s">
        <v>1993</v>
      </c>
      <c r="F857" s="607" t="b">
        <f t="shared" si="13"/>
        <v>0</v>
      </c>
    </row>
    <row r="858" spans="1:6" ht="15.75" thickBot="1" x14ac:dyDescent="0.3">
      <c r="A858" s="526">
        <v>1050</v>
      </c>
      <c r="B858" s="782" t="s">
        <v>2838</v>
      </c>
      <c r="C858" s="543" t="s">
        <v>1924</v>
      </c>
      <c r="D858" s="456" t="s">
        <v>1994</v>
      </c>
      <c r="F858" s="607" t="b">
        <f t="shared" si="13"/>
        <v>0</v>
      </c>
    </row>
    <row r="859" spans="1:6" ht="15.75" thickBot="1" x14ac:dyDescent="0.3">
      <c r="A859" s="526">
        <v>1051</v>
      </c>
      <c r="B859" s="782" t="s">
        <v>2839</v>
      </c>
      <c r="C859" s="543" t="s">
        <v>1925</v>
      </c>
      <c r="D859" s="456" t="s">
        <v>1995</v>
      </c>
      <c r="F859" s="607" t="b">
        <f t="shared" si="13"/>
        <v>0</v>
      </c>
    </row>
    <row r="860" spans="1:6" ht="15.75" thickBot="1" x14ac:dyDescent="0.3">
      <c r="A860" s="526">
        <v>1052</v>
      </c>
      <c r="B860" s="782" t="s">
        <v>2840</v>
      </c>
      <c r="C860" s="543" t="s">
        <v>1926</v>
      </c>
      <c r="D860" s="456" t="s">
        <v>1996</v>
      </c>
      <c r="F860" s="607" t="b">
        <f t="shared" si="13"/>
        <v>0</v>
      </c>
    </row>
    <row r="861" spans="1:6" ht="15.75" thickBot="1" x14ac:dyDescent="0.3">
      <c r="A861" s="526">
        <v>1053</v>
      </c>
      <c r="B861" s="782" t="s">
        <v>2841</v>
      </c>
      <c r="C861" s="543" t="s">
        <v>1927</v>
      </c>
      <c r="D861" s="456" t="s">
        <v>1997</v>
      </c>
      <c r="F861" s="607" t="b">
        <f t="shared" si="13"/>
        <v>0</v>
      </c>
    </row>
    <row r="862" spans="1:6" ht="15.75" thickBot="1" x14ac:dyDescent="0.3">
      <c r="A862" s="526">
        <v>1054</v>
      </c>
      <c r="B862" s="782" t="s">
        <v>2842</v>
      </c>
      <c r="C862" s="543" t="s">
        <v>1928</v>
      </c>
      <c r="D862" s="456" t="s">
        <v>1998</v>
      </c>
      <c r="F862" s="607" t="b">
        <f t="shared" si="13"/>
        <v>0</v>
      </c>
    </row>
    <row r="863" spans="1:6" x14ac:dyDescent="0.2">
      <c r="A863" s="526">
        <v>1055</v>
      </c>
      <c r="B863" s="780" t="s">
        <v>2843</v>
      </c>
      <c r="C863" s="517" t="s">
        <v>1937</v>
      </c>
      <c r="D863" s="456" t="s">
        <v>1829</v>
      </c>
      <c r="F863" s="607" t="b">
        <f t="shared" si="13"/>
        <v>0</v>
      </c>
    </row>
    <row r="864" spans="1:6" x14ac:dyDescent="0.2">
      <c r="A864" s="526">
        <v>1056</v>
      </c>
      <c r="B864" s="780" t="s">
        <v>2844</v>
      </c>
      <c r="C864" s="517" t="s">
        <v>1938</v>
      </c>
      <c r="D864" s="456" t="s">
        <v>1999</v>
      </c>
      <c r="F864" s="607" t="b">
        <f t="shared" si="13"/>
        <v>0</v>
      </c>
    </row>
  </sheetData>
  <sheetProtection algorithmName="SHA-512" hashValue="C7fhGkA3upFcTZ7fABc9lOAHDsYPrNkI8HIFiKR4uvQ260e/g5VHzz053lYEV7iR/w/vzyOyddRYf2CVnnxSCg==" saltValue="ox6pe7FCWyVG6GaPbHULNQ==" spinCount="100000" sheet="1" objects="1" scenarios="1" formatCells="0" formatColumns="0" formatRows="0"/>
  <autoFilter ref="A1:G864" xr:uid="{00000000-0001-0000-0E00-000000000000}"/>
  <conditionalFormatting sqref="C828:C839">
    <cfRule type="expression" dxfId="1" priority="1">
      <formula>INDEX($W:$W,MATCH(MAX(INDIRECT(ADDRESS(1,3)&amp;":"&amp;ADDRESS(ROW(D828),3))),$C:$C,0))</formula>
    </cfRule>
  </conditionalFormatting>
  <hyperlinks>
    <hyperlink ref="C820" location="JUMP_E_Fuel" display="Fuel input" xr:uid="{068FCE65-F93F-440A-859F-342C7A7759B0}"/>
    <hyperlink ref="B820" r:id="rId1" location="JUMP_E_Fuel" display="../../heller/AppData/Local/Microsoft/Windows/INetCache/Content.MSO/716DC898.xlsx - JUMP_E_Fuel" xr:uid="{FF34B4CC-740F-4B81-B58B-C11725F596F8}"/>
  </hyperlinks>
  <pageMargins left="0.7" right="0.7" top="0.78740157499999996" bottom="0.78740157499999996" header="0.3" footer="0.3"/>
  <pageSetup paperSize="9" orientation="portrait" r:id="rId2"/>
  <extLst>
    <ext xmlns:x14="http://schemas.microsoft.com/office/spreadsheetml/2009/9/main" uri="{78C0D931-6437-407d-A8EE-F0AAD7539E65}">
      <x14:conditionalFormattings>
        <x14:conditionalFormatting xmlns:xm="http://schemas.microsoft.com/office/excel/2006/main">
          <x14:cfRule type="expression" priority="2" id="{0C791F76-E63C-4493-8E8E-D7809429BF4E}">
            <xm:f>INDEX(F_ProductBM!$W:$W,MATCH(MAX(INDIRECT(ADDRESS(1,3)&amp;":"&amp;ADDRESS(ROW(F_ProductBM!#REF!),3))),F_ProductBM!$C:$C,0))</xm:f>
            <x14:dxf>
              <fill>
                <patternFill patternType="lightUp">
                  <bgColor auto="1"/>
                </patternFill>
              </fill>
            </x14:dxf>
          </x14:cfRule>
          <xm:sqref>C822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6">
    <tabColor indexed="57"/>
    <pageSetUpPr fitToPage="1"/>
  </sheetPr>
  <dimension ref="A1:E90"/>
  <sheetViews>
    <sheetView workbookViewId="0">
      <selection activeCell="H21" sqref="H21"/>
    </sheetView>
  </sheetViews>
  <sheetFormatPr baseColWidth="10" defaultColWidth="9.140625" defaultRowHeight="12.75" x14ac:dyDescent="0.2"/>
  <cols>
    <col min="1" max="1" width="23.42578125" style="5" customWidth="1"/>
    <col min="2" max="2" width="34.7109375" style="5" customWidth="1"/>
    <col min="3" max="3" width="15.140625" style="5" customWidth="1"/>
    <col min="4" max="4" width="15.42578125" style="5" customWidth="1"/>
    <col min="5" max="256" width="9.140625" style="5"/>
    <col min="257" max="257" width="23.42578125" style="5" customWidth="1"/>
    <col min="258" max="258" width="34.7109375" style="5" customWidth="1"/>
    <col min="259" max="259" width="15.140625" style="5" customWidth="1"/>
    <col min="260" max="260" width="15.42578125" style="5" customWidth="1"/>
    <col min="261" max="512" width="9.140625" style="5"/>
    <col min="513" max="513" width="23.42578125" style="5" customWidth="1"/>
    <col min="514" max="514" width="34.7109375" style="5" customWidth="1"/>
    <col min="515" max="515" width="15.140625" style="5" customWidth="1"/>
    <col min="516" max="516" width="15.42578125" style="5" customWidth="1"/>
    <col min="517" max="768" width="9.140625" style="5"/>
    <col min="769" max="769" width="23.42578125" style="5" customWidth="1"/>
    <col min="770" max="770" width="34.7109375" style="5" customWidth="1"/>
    <col min="771" max="771" width="15.140625" style="5" customWidth="1"/>
    <col min="772" max="772" width="15.42578125" style="5" customWidth="1"/>
    <col min="773" max="1024" width="9.140625" style="5"/>
    <col min="1025" max="1025" width="23.42578125" style="5" customWidth="1"/>
    <col min="1026" max="1026" width="34.7109375" style="5" customWidth="1"/>
    <col min="1027" max="1027" width="15.140625" style="5" customWidth="1"/>
    <col min="1028" max="1028" width="15.42578125" style="5" customWidth="1"/>
    <col min="1029" max="1280" width="9.140625" style="5"/>
    <col min="1281" max="1281" width="23.42578125" style="5" customWidth="1"/>
    <col min="1282" max="1282" width="34.7109375" style="5" customWidth="1"/>
    <col min="1283" max="1283" width="15.140625" style="5" customWidth="1"/>
    <col min="1284" max="1284" width="15.42578125" style="5" customWidth="1"/>
    <col min="1285" max="1536" width="9.140625" style="5"/>
    <col min="1537" max="1537" width="23.42578125" style="5" customWidth="1"/>
    <col min="1538" max="1538" width="34.7109375" style="5" customWidth="1"/>
    <col min="1539" max="1539" width="15.140625" style="5" customWidth="1"/>
    <col min="1540" max="1540" width="15.42578125" style="5" customWidth="1"/>
    <col min="1541" max="1792" width="9.140625" style="5"/>
    <col min="1793" max="1793" width="23.42578125" style="5" customWidth="1"/>
    <col min="1794" max="1794" width="34.7109375" style="5" customWidth="1"/>
    <col min="1795" max="1795" width="15.140625" style="5" customWidth="1"/>
    <col min="1796" max="1796" width="15.42578125" style="5" customWidth="1"/>
    <col min="1797" max="2048" width="9.140625" style="5"/>
    <col min="2049" max="2049" width="23.42578125" style="5" customWidth="1"/>
    <col min="2050" max="2050" width="34.7109375" style="5" customWidth="1"/>
    <col min="2051" max="2051" width="15.140625" style="5" customWidth="1"/>
    <col min="2052" max="2052" width="15.42578125" style="5" customWidth="1"/>
    <col min="2053" max="2304" width="9.140625" style="5"/>
    <col min="2305" max="2305" width="23.42578125" style="5" customWidth="1"/>
    <col min="2306" max="2306" width="34.7109375" style="5" customWidth="1"/>
    <col min="2307" max="2307" width="15.140625" style="5" customWidth="1"/>
    <col min="2308" max="2308" width="15.42578125" style="5" customWidth="1"/>
    <col min="2309" max="2560" width="9.140625" style="5"/>
    <col min="2561" max="2561" width="23.42578125" style="5" customWidth="1"/>
    <col min="2562" max="2562" width="34.7109375" style="5" customWidth="1"/>
    <col min="2563" max="2563" width="15.140625" style="5" customWidth="1"/>
    <col min="2564" max="2564" width="15.42578125" style="5" customWidth="1"/>
    <col min="2565" max="2816" width="9.140625" style="5"/>
    <col min="2817" max="2817" width="23.42578125" style="5" customWidth="1"/>
    <col min="2818" max="2818" width="34.7109375" style="5" customWidth="1"/>
    <col min="2819" max="2819" width="15.140625" style="5" customWidth="1"/>
    <col min="2820" max="2820" width="15.42578125" style="5" customWidth="1"/>
    <col min="2821" max="3072" width="9.140625" style="5"/>
    <col min="3073" max="3073" width="23.42578125" style="5" customWidth="1"/>
    <col min="3074" max="3074" width="34.7109375" style="5" customWidth="1"/>
    <col min="3075" max="3075" width="15.140625" style="5" customWidth="1"/>
    <col min="3076" max="3076" width="15.42578125" style="5" customWidth="1"/>
    <col min="3077" max="3328" width="9.140625" style="5"/>
    <col min="3329" max="3329" width="23.42578125" style="5" customWidth="1"/>
    <col min="3330" max="3330" width="34.7109375" style="5" customWidth="1"/>
    <col min="3331" max="3331" width="15.140625" style="5" customWidth="1"/>
    <col min="3332" max="3332" width="15.42578125" style="5" customWidth="1"/>
    <col min="3333" max="3584" width="9.140625" style="5"/>
    <col min="3585" max="3585" width="23.42578125" style="5" customWidth="1"/>
    <col min="3586" max="3586" width="34.7109375" style="5" customWidth="1"/>
    <col min="3587" max="3587" width="15.140625" style="5" customWidth="1"/>
    <col min="3588" max="3588" width="15.42578125" style="5" customWidth="1"/>
    <col min="3589" max="3840" width="9.140625" style="5"/>
    <col min="3841" max="3841" width="23.42578125" style="5" customWidth="1"/>
    <col min="3842" max="3842" width="34.7109375" style="5" customWidth="1"/>
    <col min="3843" max="3843" width="15.140625" style="5" customWidth="1"/>
    <col min="3844" max="3844" width="15.42578125" style="5" customWidth="1"/>
    <col min="3845" max="4096" width="9.140625" style="5"/>
    <col min="4097" max="4097" width="23.42578125" style="5" customWidth="1"/>
    <col min="4098" max="4098" width="34.7109375" style="5" customWidth="1"/>
    <col min="4099" max="4099" width="15.140625" style="5" customWidth="1"/>
    <col min="4100" max="4100" width="15.42578125" style="5" customWidth="1"/>
    <col min="4101" max="4352" width="9.140625" style="5"/>
    <col min="4353" max="4353" width="23.42578125" style="5" customWidth="1"/>
    <col min="4354" max="4354" width="34.7109375" style="5" customWidth="1"/>
    <col min="4355" max="4355" width="15.140625" style="5" customWidth="1"/>
    <col min="4356" max="4356" width="15.42578125" style="5" customWidth="1"/>
    <col min="4357" max="4608" width="9.140625" style="5"/>
    <col min="4609" max="4609" width="23.42578125" style="5" customWidth="1"/>
    <col min="4610" max="4610" width="34.7109375" style="5" customWidth="1"/>
    <col min="4611" max="4611" width="15.140625" style="5" customWidth="1"/>
    <col min="4612" max="4612" width="15.42578125" style="5" customWidth="1"/>
    <col min="4613" max="4864" width="9.140625" style="5"/>
    <col min="4865" max="4865" width="23.42578125" style="5" customWidth="1"/>
    <col min="4866" max="4866" width="34.7109375" style="5" customWidth="1"/>
    <col min="4867" max="4867" width="15.140625" style="5" customWidth="1"/>
    <col min="4868" max="4868" width="15.42578125" style="5" customWidth="1"/>
    <col min="4869" max="5120" width="9.140625" style="5"/>
    <col min="5121" max="5121" width="23.42578125" style="5" customWidth="1"/>
    <col min="5122" max="5122" width="34.7109375" style="5" customWidth="1"/>
    <col min="5123" max="5123" width="15.140625" style="5" customWidth="1"/>
    <col min="5124" max="5124" width="15.42578125" style="5" customWidth="1"/>
    <col min="5125" max="5376" width="9.140625" style="5"/>
    <col min="5377" max="5377" width="23.42578125" style="5" customWidth="1"/>
    <col min="5378" max="5378" width="34.7109375" style="5" customWidth="1"/>
    <col min="5379" max="5379" width="15.140625" style="5" customWidth="1"/>
    <col min="5380" max="5380" width="15.42578125" style="5" customWidth="1"/>
    <col min="5381" max="5632" width="9.140625" style="5"/>
    <col min="5633" max="5633" width="23.42578125" style="5" customWidth="1"/>
    <col min="5634" max="5634" width="34.7109375" style="5" customWidth="1"/>
    <col min="5635" max="5635" width="15.140625" style="5" customWidth="1"/>
    <col min="5636" max="5636" width="15.42578125" style="5" customWidth="1"/>
    <col min="5637" max="5888" width="9.140625" style="5"/>
    <col min="5889" max="5889" width="23.42578125" style="5" customWidth="1"/>
    <col min="5890" max="5890" width="34.7109375" style="5" customWidth="1"/>
    <col min="5891" max="5891" width="15.140625" style="5" customWidth="1"/>
    <col min="5892" max="5892" width="15.42578125" style="5" customWidth="1"/>
    <col min="5893" max="6144" width="9.140625" style="5"/>
    <col min="6145" max="6145" width="23.42578125" style="5" customWidth="1"/>
    <col min="6146" max="6146" width="34.7109375" style="5" customWidth="1"/>
    <col min="6147" max="6147" width="15.140625" style="5" customWidth="1"/>
    <col min="6148" max="6148" width="15.42578125" style="5" customWidth="1"/>
    <col min="6149" max="6400" width="9.140625" style="5"/>
    <col min="6401" max="6401" width="23.42578125" style="5" customWidth="1"/>
    <col min="6402" max="6402" width="34.7109375" style="5" customWidth="1"/>
    <col min="6403" max="6403" width="15.140625" style="5" customWidth="1"/>
    <col min="6404" max="6404" width="15.42578125" style="5" customWidth="1"/>
    <col min="6405" max="6656" width="9.140625" style="5"/>
    <col min="6657" max="6657" width="23.42578125" style="5" customWidth="1"/>
    <col min="6658" max="6658" width="34.7109375" style="5" customWidth="1"/>
    <col min="6659" max="6659" width="15.140625" style="5" customWidth="1"/>
    <col min="6660" max="6660" width="15.42578125" style="5" customWidth="1"/>
    <col min="6661" max="6912" width="9.140625" style="5"/>
    <col min="6913" max="6913" width="23.42578125" style="5" customWidth="1"/>
    <col min="6914" max="6914" width="34.7109375" style="5" customWidth="1"/>
    <col min="6915" max="6915" width="15.140625" style="5" customWidth="1"/>
    <col min="6916" max="6916" width="15.42578125" style="5" customWidth="1"/>
    <col min="6917" max="7168" width="9.140625" style="5"/>
    <col min="7169" max="7169" width="23.42578125" style="5" customWidth="1"/>
    <col min="7170" max="7170" width="34.7109375" style="5" customWidth="1"/>
    <col min="7171" max="7171" width="15.140625" style="5" customWidth="1"/>
    <col min="7172" max="7172" width="15.42578125" style="5" customWidth="1"/>
    <col min="7173" max="7424" width="9.140625" style="5"/>
    <col min="7425" max="7425" width="23.42578125" style="5" customWidth="1"/>
    <col min="7426" max="7426" width="34.7109375" style="5" customWidth="1"/>
    <col min="7427" max="7427" width="15.140625" style="5" customWidth="1"/>
    <col min="7428" max="7428" width="15.42578125" style="5" customWidth="1"/>
    <col min="7429" max="7680" width="9.140625" style="5"/>
    <col min="7681" max="7681" width="23.42578125" style="5" customWidth="1"/>
    <col min="7682" max="7682" width="34.7109375" style="5" customWidth="1"/>
    <col min="7683" max="7683" width="15.140625" style="5" customWidth="1"/>
    <col min="7684" max="7684" width="15.42578125" style="5" customWidth="1"/>
    <col min="7685" max="7936" width="9.140625" style="5"/>
    <col min="7937" max="7937" width="23.42578125" style="5" customWidth="1"/>
    <col min="7938" max="7938" width="34.7109375" style="5" customWidth="1"/>
    <col min="7939" max="7939" width="15.140625" style="5" customWidth="1"/>
    <col min="7940" max="7940" width="15.42578125" style="5" customWidth="1"/>
    <col min="7941" max="8192" width="9.140625" style="5"/>
    <col min="8193" max="8193" width="23.42578125" style="5" customWidth="1"/>
    <col min="8194" max="8194" width="34.7109375" style="5" customWidth="1"/>
    <col min="8195" max="8195" width="15.140625" style="5" customWidth="1"/>
    <col min="8196" max="8196" width="15.42578125" style="5" customWidth="1"/>
    <col min="8197" max="8448" width="9.140625" style="5"/>
    <col min="8449" max="8449" width="23.42578125" style="5" customWidth="1"/>
    <col min="8450" max="8450" width="34.7109375" style="5" customWidth="1"/>
    <col min="8451" max="8451" width="15.140625" style="5" customWidth="1"/>
    <col min="8452" max="8452" width="15.42578125" style="5" customWidth="1"/>
    <col min="8453" max="8704" width="9.140625" style="5"/>
    <col min="8705" max="8705" width="23.42578125" style="5" customWidth="1"/>
    <col min="8706" max="8706" width="34.7109375" style="5" customWidth="1"/>
    <col min="8707" max="8707" width="15.140625" style="5" customWidth="1"/>
    <col min="8708" max="8708" width="15.42578125" style="5" customWidth="1"/>
    <col min="8709" max="8960" width="9.140625" style="5"/>
    <col min="8961" max="8961" width="23.42578125" style="5" customWidth="1"/>
    <col min="8962" max="8962" width="34.7109375" style="5" customWidth="1"/>
    <col min="8963" max="8963" width="15.140625" style="5" customWidth="1"/>
    <col min="8964" max="8964" width="15.42578125" style="5" customWidth="1"/>
    <col min="8965" max="9216" width="9.140625" style="5"/>
    <col min="9217" max="9217" width="23.42578125" style="5" customWidth="1"/>
    <col min="9218" max="9218" width="34.7109375" style="5" customWidth="1"/>
    <col min="9219" max="9219" width="15.140625" style="5" customWidth="1"/>
    <col min="9220" max="9220" width="15.42578125" style="5" customWidth="1"/>
    <col min="9221" max="9472" width="9.140625" style="5"/>
    <col min="9473" max="9473" width="23.42578125" style="5" customWidth="1"/>
    <col min="9474" max="9474" width="34.7109375" style="5" customWidth="1"/>
    <col min="9475" max="9475" width="15.140625" style="5" customWidth="1"/>
    <col min="9476" max="9476" width="15.42578125" style="5" customWidth="1"/>
    <col min="9477" max="9728" width="9.140625" style="5"/>
    <col min="9729" max="9729" width="23.42578125" style="5" customWidth="1"/>
    <col min="9730" max="9730" width="34.7109375" style="5" customWidth="1"/>
    <col min="9731" max="9731" width="15.140625" style="5" customWidth="1"/>
    <col min="9732" max="9732" width="15.42578125" style="5" customWidth="1"/>
    <col min="9733" max="9984" width="9.140625" style="5"/>
    <col min="9985" max="9985" width="23.42578125" style="5" customWidth="1"/>
    <col min="9986" max="9986" width="34.7109375" style="5" customWidth="1"/>
    <col min="9987" max="9987" width="15.140625" style="5" customWidth="1"/>
    <col min="9988" max="9988" width="15.42578125" style="5" customWidth="1"/>
    <col min="9989" max="10240" width="9.140625" style="5"/>
    <col min="10241" max="10241" width="23.42578125" style="5" customWidth="1"/>
    <col min="10242" max="10242" width="34.7109375" style="5" customWidth="1"/>
    <col min="10243" max="10243" width="15.140625" style="5" customWidth="1"/>
    <col min="10244" max="10244" width="15.42578125" style="5" customWidth="1"/>
    <col min="10245" max="10496" width="9.140625" style="5"/>
    <col min="10497" max="10497" width="23.42578125" style="5" customWidth="1"/>
    <col min="10498" max="10498" width="34.7109375" style="5" customWidth="1"/>
    <col min="10499" max="10499" width="15.140625" style="5" customWidth="1"/>
    <col min="10500" max="10500" width="15.42578125" style="5" customWidth="1"/>
    <col min="10501" max="10752" width="9.140625" style="5"/>
    <col min="10753" max="10753" width="23.42578125" style="5" customWidth="1"/>
    <col min="10754" max="10754" width="34.7109375" style="5" customWidth="1"/>
    <col min="10755" max="10755" width="15.140625" style="5" customWidth="1"/>
    <col min="10756" max="10756" width="15.42578125" style="5" customWidth="1"/>
    <col min="10757" max="11008" width="9.140625" style="5"/>
    <col min="11009" max="11009" width="23.42578125" style="5" customWidth="1"/>
    <col min="11010" max="11010" width="34.7109375" style="5" customWidth="1"/>
    <col min="11011" max="11011" width="15.140625" style="5" customWidth="1"/>
    <col min="11012" max="11012" width="15.42578125" style="5" customWidth="1"/>
    <col min="11013" max="11264" width="9.140625" style="5"/>
    <col min="11265" max="11265" width="23.42578125" style="5" customWidth="1"/>
    <col min="11266" max="11266" width="34.7109375" style="5" customWidth="1"/>
    <col min="11267" max="11267" width="15.140625" style="5" customWidth="1"/>
    <col min="11268" max="11268" width="15.42578125" style="5" customWidth="1"/>
    <col min="11269" max="11520" width="9.140625" style="5"/>
    <col min="11521" max="11521" width="23.42578125" style="5" customWidth="1"/>
    <col min="11522" max="11522" width="34.7109375" style="5" customWidth="1"/>
    <col min="11523" max="11523" width="15.140625" style="5" customWidth="1"/>
    <col min="11524" max="11524" width="15.42578125" style="5" customWidth="1"/>
    <col min="11525" max="11776" width="9.140625" style="5"/>
    <col min="11777" max="11777" width="23.42578125" style="5" customWidth="1"/>
    <col min="11778" max="11778" width="34.7109375" style="5" customWidth="1"/>
    <col min="11779" max="11779" width="15.140625" style="5" customWidth="1"/>
    <col min="11780" max="11780" width="15.42578125" style="5" customWidth="1"/>
    <col min="11781" max="12032" width="9.140625" style="5"/>
    <col min="12033" max="12033" width="23.42578125" style="5" customWidth="1"/>
    <col min="12034" max="12034" width="34.7109375" style="5" customWidth="1"/>
    <col min="12035" max="12035" width="15.140625" style="5" customWidth="1"/>
    <col min="12036" max="12036" width="15.42578125" style="5" customWidth="1"/>
    <col min="12037" max="12288" width="9.140625" style="5"/>
    <col min="12289" max="12289" width="23.42578125" style="5" customWidth="1"/>
    <col min="12290" max="12290" width="34.7109375" style="5" customWidth="1"/>
    <col min="12291" max="12291" width="15.140625" style="5" customWidth="1"/>
    <col min="12292" max="12292" width="15.42578125" style="5" customWidth="1"/>
    <col min="12293" max="12544" width="9.140625" style="5"/>
    <col min="12545" max="12545" width="23.42578125" style="5" customWidth="1"/>
    <col min="12546" max="12546" width="34.7109375" style="5" customWidth="1"/>
    <col min="12547" max="12547" width="15.140625" style="5" customWidth="1"/>
    <col min="12548" max="12548" width="15.42578125" style="5" customWidth="1"/>
    <col min="12549" max="12800" width="9.140625" style="5"/>
    <col min="12801" max="12801" width="23.42578125" style="5" customWidth="1"/>
    <col min="12802" max="12802" width="34.7109375" style="5" customWidth="1"/>
    <col min="12803" max="12803" width="15.140625" style="5" customWidth="1"/>
    <col min="12804" max="12804" width="15.42578125" style="5" customWidth="1"/>
    <col min="12805" max="13056" width="9.140625" style="5"/>
    <col min="13057" max="13057" width="23.42578125" style="5" customWidth="1"/>
    <col min="13058" max="13058" width="34.7109375" style="5" customWidth="1"/>
    <col min="13059" max="13059" width="15.140625" style="5" customWidth="1"/>
    <col min="13060" max="13060" width="15.42578125" style="5" customWidth="1"/>
    <col min="13061" max="13312" width="9.140625" style="5"/>
    <col min="13313" max="13313" width="23.42578125" style="5" customWidth="1"/>
    <col min="13314" max="13314" width="34.7109375" style="5" customWidth="1"/>
    <col min="13315" max="13315" width="15.140625" style="5" customWidth="1"/>
    <col min="13316" max="13316" width="15.42578125" style="5" customWidth="1"/>
    <col min="13317" max="13568" width="9.140625" style="5"/>
    <col min="13569" max="13569" width="23.42578125" style="5" customWidth="1"/>
    <col min="13570" max="13570" width="34.7109375" style="5" customWidth="1"/>
    <col min="13571" max="13571" width="15.140625" style="5" customWidth="1"/>
    <col min="13572" max="13572" width="15.42578125" style="5" customWidth="1"/>
    <col min="13573" max="13824" width="9.140625" style="5"/>
    <col min="13825" max="13825" width="23.42578125" style="5" customWidth="1"/>
    <col min="13826" max="13826" width="34.7109375" style="5" customWidth="1"/>
    <col min="13827" max="13827" width="15.140625" style="5" customWidth="1"/>
    <col min="13828" max="13828" width="15.42578125" style="5" customWidth="1"/>
    <col min="13829" max="14080" width="9.140625" style="5"/>
    <col min="14081" max="14081" width="23.42578125" style="5" customWidth="1"/>
    <col min="14082" max="14082" width="34.7109375" style="5" customWidth="1"/>
    <col min="14083" max="14083" width="15.140625" style="5" customWidth="1"/>
    <col min="14084" max="14084" width="15.42578125" style="5" customWidth="1"/>
    <col min="14085" max="14336" width="9.140625" style="5"/>
    <col min="14337" max="14337" width="23.42578125" style="5" customWidth="1"/>
    <col min="14338" max="14338" width="34.7109375" style="5" customWidth="1"/>
    <col min="14339" max="14339" width="15.140625" style="5" customWidth="1"/>
    <col min="14340" max="14340" width="15.42578125" style="5" customWidth="1"/>
    <col min="14341" max="14592" width="9.140625" style="5"/>
    <col min="14593" max="14593" width="23.42578125" style="5" customWidth="1"/>
    <col min="14594" max="14594" width="34.7109375" style="5" customWidth="1"/>
    <col min="14595" max="14595" width="15.140625" style="5" customWidth="1"/>
    <col min="14596" max="14596" width="15.42578125" style="5" customWidth="1"/>
    <col min="14597" max="14848" width="9.140625" style="5"/>
    <col min="14849" max="14849" width="23.42578125" style="5" customWidth="1"/>
    <col min="14850" max="14850" width="34.7109375" style="5" customWidth="1"/>
    <col min="14851" max="14851" width="15.140625" style="5" customWidth="1"/>
    <col min="14852" max="14852" width="15.42578125" style="5" customWidth="1"/>
    <col min="14853" max="15104" width="9.140625" style="5"/>
    <col min="15105" max="15105" width="23.42578125" style="5" customWidth="1"/>
    <col min="15106" max="15106" width="34.7109375" style="5" customWidth="1"/>
    <col min="15107" max="15107" width="15.140625" style="5" customWidth="1"/>
    <col min="15108" max="15108" width="15.42578125" style="5" customWidth="1"/>
    <col min="15109" max="15360" width="9.140625" style="5"/>
    <col min="15361" max="15361" width="23.42578125" style="5" customWidth="1"/>
    <col min="15362" max="15362" width="34.7109375" style="5" customWidth="1"/>
    <col min="15363" max="15363" width="15.140625" style="5" customWidth="1"/>
    <col min="15364" max="15364" width="15.42578125" style="5" customWidth="1"/>
    <col min="15365" max="15616" width="9.140625" style="5"/>
    <col min="15617" max="15617" width="23.42578125" style="5" customWidth="1"/>
    <col min="15618" max="15618" width="34.7109375" style="5" customWidth="1"/>
    <col min="15619" max="15619" width="15.140625" style="5" customWidth="1"/>
    <col min="15620" max="15620" width="15.42578125" style="5" customWidth="1"/>
    <col min="15621" max="15872" width="9.140625" style="5"/>
    <col min="15873" max="15873" width="23.42578125" style="5" customWidth="1"/>
    <col min="15874" max="15874" width="34.7109375" style="5" customWidth="1"/>
    <col min="15875" max="15875" width="15.140625" style="5" customWidth="1"/>
    <col min="15876" max="15876" width="15.42578125" style="5" customWidth="1"/>
    <col min="15877" max="16128" width="9.140625" style="5"/>
    <col min="16129" max="16129" width="23.42578125" style="5" customWidth="1"/>
    <col min="16130" max="16130" width="34.7109375" style="5" customWidth="1"/>
    <col min="16131" max="16131" width="15.140625" style="5" customWidth="1"/>
    <col min="16132" max="16132" width="15.42578125" style="5" customWidth="1"/>
    <col min="16133" max="16384" width="9.140625" style="5"/>
  </cols>
  <sheetData>
    <row r="1" spans="1:5" ht="13.5" thickBot="1" x14ac:dyDescent="0.25">
      <c r="A1" s="43" t="s">
        <v>442</v>
      </c>
    </row>
    <row r="2" spans="1:5" ht="13.5" thickBot="1" x14ac:dyDescent="0.25">
      <c r="A2" s="44" t="s">
        <v>443</v>
      </c>
      <c r="B2" s="45" t="s">
        <v>1950</v>
      </c>
    </row>
    <row r="3" spans="1:5" ht="13.5" thickBot="1" x14ac:dyDescent="0.25">
      <c r="A3" s="46" t="s">
        <v>444</v>
      </c>
      <c r="B3" s="47">
        <v>45397</v>
      </c>
      <c r="C3" s="48" t="str">
        <f>IF(ISNUMBER(MATCH(B3,A14:A26,0)),VLOOKUP(B3,A14:B26,2,FALSE),"---")</f>
        <v>MMP P4 template 4_2_COM_fr_150424.xls</v>
      </c>
      <c r="D3" s="49"/>
      <c r="E3" s="50"/>
    </row>
    <row r="4" spans="1:5" x14ac:dyDescent="0.2">
      <c r="A4" s="51" t="s">
        <v>445</v>
      </c>
      <c r="B4" s="52" t="s">
        <v>446</v>
      </c>
    </row>
    <row r="5" spans="1:5" ht="13.5" thickBot="1" x14ac:dyDescent="0.25">
      <c r="A5" s="53" t="s">
        <v>447</v>
      </c>
      <c r="B5" s="54" t="s">
        <v>477</v>
      </c>
    </row>
    <row r="7" spans="1:5" x14ac:dyDescent="0.2">
      <c r="A7" s="55" t="s">
        <v>449</v>
      </c>
    </row>
    <row r="8" spans="1:5" x14ac:dyDescent="0.2">
      <c r="A8" s="56" t="s">
        <v>509</v>
      </c>
      <c r="B8" s="57"/>
      <c r="C8" s="58" t="s">
        <v>512</v>
      </c>
    </row>
    <row r="9" spans="1:5" x14ac:dyDescent="0.2">
      <c r="A9" s="56" t="s">
        <v>510</v>
      </c>
      <c r="B9" s="57"/>
      <c r="C9" s="58" t="s">
        <v>513</v>
      </c>
    </row>
    <row r="10" spans="1:5" x14ac:dyDescent="0.2">
      <c r="A10" s="56" t="s">
        <v>511</v>
      </c>
      <c r="B10" s="57"/>
      <c r="C10" s="58" t="s">
        <v>514</v>
      </c>
    </row>
    <row r="11" spans="1:5" x14ac:dyDescent="0.2">
      <c r="A11" s="56" t="s">
        <v>1950</v>
      </c>
      <c r="B11" s="57"/>
      <c r="C11" s="58" t="s">
        <v>1951</v>
      </c>
    </row>
    <row r="12" spans="1:5" x14ac:dyDescent="0.2">
      <c r="A12" s="59"/>
    </row>
    <row r="13" spans="1:5" x14ac:dyDescent="0.2">
      <c r="A13" s="60" t="s">
        <v>450</v>
      </c>
      <c r="B13" s="61" t="s">
        <v>451</v>
      </c>
      <c r="C13" s="61" t="s">
        <v>452</v>
      </c>
      <c r="D13" s="62"/>
    </row>
    <row r="14" spans="1:5" x14ac:dyDescent="0.2">
      <c r="A14" s="63">
        <v>45348</v>
      </c>
      <c r="B14" s="64" t="str">
        <f>IF(ISBLANK($A14),"---", VLOOKUP($B$2,$A$8:$C$11,3,0) &amp; "_" &amp; VLOOKUP($B$4,$A$31:$B$63,2,0)&amp;"_"&amp;VLOOKUP($B$5,$A$66:$B$90,2,0)&amp;"_"&amp; TEXT(DAY($A14),"0#")&amp; TEXT(MONTH($A14),"0#")&amp; TEXT(YEAR($A14)-2000,"0#")&amp;".xls")</f>
        <v>MMP P4 template 4_2_COM_fr_260224.xls</v>
      </c>
      <c r="C14" s="65" t="s">
        <v>2001</v>
      </c>
      <c r="D14" s="66"/>
    </row>
    <row r="15" spans="1:5" x14ac:dyDescent="0.2">
      <c r="A15" s="67">
        <v>45391</v>
      </c>
      <c r="B15" s="68" t="str">
        <f t="shared" ref="B15:B28" si="0">IF(ISBLANK($A15),"---", VLOOKUP($B$2,$A$8:$C$11,3,0) &amp; "_" &amp; VLOOKUP($B$4,$A$31:$B$63,2,0)&amp;"_"&amp;VLOOKUP($B$5,$A$66:$B$90,2,0)&amp;"_"&amp; TEXT(DAY($A15),"0#")&amp; TEXT(MONTH($A15),"0#")&amp; TEXT(YEAR($A15)-2000,"0#")&amp;".xls")</f>
        <v>MMP P4 template 4_2_COM_fr_090424.xls</v>
      </c>
      <c r="C15" s="69" t="s">
        <v>2002</v>
      </c>
      <c r="D15" s="70"/>
    </row>
    <row r="16" spans="1:5" x14ac:dyDescent="0.2">
      <c r="A16" s="67">
        <v>45392</v>
      </c>
      <c r="B16" s="68" t="str">
        <f t="shared" si="0"/>
        <v>MMP P4 template 4_2_COM_fr_100424.xls</v>
      </c>
      <c r="C16" s="69" t="s">
        <v>2003</v>
      </c>
      <c r="D16" s="70"/>
    </row>
    <row r="17" spans="1:4" x14ac:dyDescent="0.2">
      <c r="A17" s="67">
        <v>45397</v>
      </c>
      <c r="B17" s="68" t="str">
        <f t="shared" si="0"/>
        <v>MMP P4 template 4_2_COM_fr_150424.xls</v>
      </c>
      <c r="C17" s="69" t="s">
        <v>2004</v>
      </c>
      <c r="D17" s="70"/>
    </row>
    <row r="18" spans="1:4" x14ac:dyDescent="0.2">
      <c r="A18" s="67"/>
      <c r="B18" s="68" t="str">
        <f t="shared" si="0"/>
        <v>---</v>
      </c>
      <c r="C18" s="69"/>
      <c r="D18" s="70"/>
    </row>
    <row r="19" spans="1:4" x14ac:dyDescent="0.2">
      <c r="A19" s="67"/>
      <c r="B19" s="68" t="str">
        <f t="shared" si="0"/>
        <v>---</v>
      </c>
      <c r="C19" s="71"/>
      <c r="D19" s="70"/>
    </row>
    <row r="20" spans="1:4" x14ac:dyDescent="0.2">
      <c r="A20" s="67"/>
      <c r="B20" s="68" t="str">
        <f t="shared" si="0"/>
        <v>---</v>
      </c>
      <c r="C20" s="71"/>
      <c r="D20" s="70"/>
    </row>
    <row r="21" spans="1:4" x14ac:dyDescent="0.2">
      <c r="A21" s="67"/>
      <c r="B21" s="68" t="str">
        <f t="shared" si="0"/>
        <v>---</v>
      </c>
      <c r="C21" s="69"/>
      <c r="D21" s="70"/>
    </row>
    <row r="22" spans="1:4" x14ac:dyDescent="0.2">
      <c r="A22" s="67"/>
      <c r="B22" s="68" t="str">
        <f t="shared" si="0"/>
        <v>---</v>
      </c>
      <c r="C22" s="69"/>
      <c r="D22" s="70"/>
    </row>
    <row r="23" spans="1:4" x14ac:dyDescent="0.2">
      <c r="A23" s="67"/>
      <c r="B23" s="68" t="str">
        <f t="shared" si="0"/>
        <v>---</v>
      </c>
      <c r="C23" s="69"/>
      <c r="D23" s="70"/>
    </row>
    <row r="24" spans="1:4" x14ac:dyDescent="0.2">
      <c r="A24" s="67"/>
      <c r="B24" s="68" t="str">
        <f t="shared" si="0"/>
        <v>---</v>
      </c>
      <c r="C24" s="69"/>
      <c r="D24" s="70"/>
    </row>
    <row r="25" spans="1:4" x14ac:dyDescent="0.2">
      <c r="A25" s="67"/>
      <c r="B25" s="68" t="str">
        <f t="shared" si="0"/>
        <v>---</v>
      </c>
      <c r="C25" s="69"/>
      <c r="D25" s="70"/>
    </row>
    <row r="26" spans="1:4" x14ac:dyDescent="0.2">
      <c r="A26" s="67"/>
      <c r="B26" s="68" t="str">
        <f t="shared" si="0"/>
        <v>---</v>
      </c>
      <c r="C26" s="69"/>
      <c r="D26" s="70"/>
    </row>
    <row r="27" spans="1:4" x14ac:dyDescent="0.2">
      <c r="A27" s="67"/>
      <c r="B27" s="68" t="str">
        <f t="shared" si="0"/>
        <v>---</v>
      </c>
      <c r="C27" s="69"/>
      <c r="D27" s="70"/>
    </row>
    <row r="28" spans="1:4" x14ac:dyDescent="0.2">
      <c r="A28" s="72"/>
      <c r="B28" s="73" t="str">
        <f t="shared" si="0"/>
        <v>---</v>
      </c>
      <c r="C28" s="74"/>
      <c r="D28" s="75"/>
    </row>
    <row r="30" spans="1:4" x14ac:dyDescent="0.2">
      <c r="A30" s="43" t="s">
        <v>445</v>
      </c>
    </row>
    <row r="31" spans="1:4" x14ac:dyDescent="0.2">
      <c r="A31" s="76" t="s">
        <v>446</v>
      </c>
      <c r="B31" s="76" t="s">
        <v>453</v>
      </c>
    </row>
    <row r="32" spans="1:4" x14ac:dyDescent="0.2">
      <c r="A32" s="76" t="s">
        <v>454</v>
      </c>
      <c r="B32" s="76" t="s">
        <v>455</v>
      </c>
    </row>
    <row r="33" spans="1:2" x14ac:dyDescent="0.2">
      <c r="A33" s="76" t="s">
        <v>127</v>
      </c>
      <c r="B33" s="76" t="s">
        <v>158</v>
      </c>
    </row>
    <row r="34" spans="1:2" x14ac:dyDescent="0.2">
      <c r="A34" s="76" t="s">
        <v>128</v>
      </c>
      <c r="B34" s="76" t="s">
        <v>159</v>
      </c>
    </row>
    <row r="35" spans="1:2" x14ac:dyDescent="0.2">
      <c r="A35" s="76" t="s">
        <v>129</v>
      </c>
      <c r="B35" s="76" t="s">
        <v>160</v>
      </c>
    </row>
    <row r="36" spans="1:2" x14ac:dyDescent="0.2">
      <c r="A36" s="76" t="s">
        <v>456</v>
      </c>
      <c r="B36" s="76" t="s">
        <v>457</v>
      </c>
    </row>
    <row r="37" spans="1:2" x14ac:dyDescent="0.2">
      <c r="A37" s="76" t="s">
        <v>130</v>
      </c>
      <c r="B37" s="76" t="s">
        <v>161</v>
      </c>
    </row>
    <row r="38" spans="1:2" x14ac:dyDescent="0.2">
      <c r="A38" s="76" t="s">
        <v>131</v>
      </c>
      <c r="B38" s="76" t="s">
        <v>162</v>
      </c>
    </row>
    <row r="39" spans="1:2" x14ac:dyDescent="0.2">
      <c r="A39" s="76" t="s">
        <v>132</v>
      </c>
      <c r="B39" s="76" t="s">
        <v>163</v>
      </c>
    </row>
    <row r="40" spans="1:2" x14ac:dyDescent="0.2">
      <c r="A40" s="76" t="s">
        <v>133</v>
      </c>
      <c r="B40" s="76" t="s">
        <v>164</v>
      </c>
    </row>
    <row r="41" spans="1:2" x14ac:dyDescent="0.2">
      <c r="A41" s="76" t="s">
        <v>134</v>
      </c>
      <c r="B41" s="76" t="s">
        <v>165</v>
      </c>
    </row>
    <row r="42" spans="1:2" x14ac:dyDescent="0.2">
      <c r="A42" s="76" t="s">
        <v>135</v>
      </c>
      <c r="B42" s="76" t="s">
        <v>166</v>
      </c>
    </row>
    <row r="43" spans="1:2" x14ac:dyDescent="0.2">
      <c r="A43" s="76" t="s">
        <v>136</v>
      </c>
      <c r="B43" s="76" t="s">
        <v>167</v>
      </c>
    </row>
    <row r="44" spans="1:2" x14ac:dyDescent="0.2">
      <c r="A44" s="76" t="s">
        <v>137</v>
      </c>
      <c r="B44" s="76" t="s">
        <v>168</v>
      </c>
    </row>
    <row r="45" spans="1:2" x14ac:dyDescent="0.2">
      <c r="A45" s="76" t="s">
        <v>138</v>
      </c>
      <c r="B45" s="76" t="s">
        <v>169</v>
      </c>
    </row>
    <row r="46" spans="1:2" x14ac:dyDescent="0.2">
      <c r="A46" s="76" t="s">
        <v>139</v>
      </c>
      <c r="B46" s="76" t="s">
        <v>458</v>
      </c>
    </row>
    <row r="47" spans="1:2" x14ac:dyDescent="0.2">
      <c r="A47" s="76" t="s">
        <v>140</v>
      </c>
      <c r="B47" s="76" t="s">
        <v>171</v>
      </c>
    </row>
    <row r="48" spans="1:2" x14ac:dyDescent="0.2">
      <c r="A48" s="76" t="s">
        <v>141</v>
      </c>
      <c r="B48" s="76" t="s">
        <v>172</v>
      </c>
    </row>
    <row r="49" spans="1:2" x14ac:dyDescent="0.2">
      <c r="A49" s="76" t="s">
        <v>142</v>
      </c>
      <c r="B49" s="76" t="s">
        <v>173</v>
      </c>
    </row>
    <row r="50" spans="1:2" x14ac:dyDescent="0.2">
      <c r="A50" s="76" t="s">
        <v>143</v>
      </c>
      <c r="B50" s="76" t="s">
        <v>174</v>
      </c>
    </row>
    <row r="51" spans="1:2" x14ac:dyDescent="0.2">
      <c r="A51" s="76" t="s">
        <v>144</v>
      </c>
      <c r="B51" s="76" t="s">
        <v>175</v>
      </c>
    </row>
    <row r="52" spans="1:2" x14ac:dyDescent="0.2">
      <c r="A52" s="76" t="s">
        <v>145</v>
      </c>
      <c r="B52" s="76" t="s">
        <v>176</v>
      </c>
    </row>
    <row r="53" spans="1:2" x14ac:dyDescent="0.2">
      <c r="A53" s="76" t="s">
        <v>146</v>
      </c>
      <c r="B53" s="76" t="s">
        <v>177</v>
      </c>
    </row>
    <row r="54" spans="1:2" x14ac:dyDescent="0.2">
      <c r="A54" s="76" t="s">
        <v>147</v>
      </c>
      <c r="B54" s="76" t="s">
        <v>178</v>
      </c>
    </row>
    <row r="55" spans="1:2" x14ac:dyDescent="0.2">
      <c r="A55" s="76" t="s">
        <v>148</v>
      </c>
      <c r="B55" s="76" t="s">
        <v>179</v>
      </c>
    </row>
    <row r="56" spans="1:2" x14ac:dyDescent="0.2">
      <c r="A56" s="76" t="s">
        <v>149</v>
      </c>
      <c r="B56" s="76" t="s">
        <v>180</v>
      </c>
    </row>
    <row r="57" spans="1:2" x14ac:dyDescent="0.2">
      <c r="A57" s="76" t="s">
        <v>150</v>
      </c>
      <c r="B57" s="76" t="s">
        <v>181</v>
      </c>
    </row>
    <row r="58" spans="1:2" x14ac:dyDescent="0.2">
      <c r="A58" s="76" t="s">
        <v>151</v>
      </c>
      <c r="B58" s="76" t="s">
        <v>182</v>
      </c>
    </row>
    <row r="59" spans="1:2" x14ac:dyDescent="0.2">
      <c r="A59" s="76" t="s">
        <v>152</v>
      </c>
      <c r="B59" s="76" t="s">
        <v>183</v>
      </c>
    </row>
    <row r="60" spans="1:2" x14ac:dyDescent="0.2">
      <c r="A60" s="76" t="s">
        <v>153</v>
      </c>
      <c r="B60" s="76" t="s">
        <v>184</v>
      </c>
    </row>
    <row r="61" spans="1:2" x14ac:dyDescent="0.2">
      <c r="A61" s="76" t="s">
        <v>154</v>
      </c>
      <c r="B61" s="76" t="s">
        <v>185</v>
      </c>
    </row>
    <row r="62" spans="1:2" x14ac:dyDescent="0.2">
      <c r="A62" s="76" t="s">
        <v>155</v>
      </c>
      <c r="B62" s="76" t="s">
        <v>186</v>
      </c>
    </row>
    <row r="63" spans="1:2" x14ac:dyDescent="0.2">
      <c r="A63" s="76" t="s">
        <v>156</v>
      </c>
      <c r="B63" s="76" t="s">
        <v>187</v>
      </c>
    </row>
    <row r="65" spans="1:2" x14ac:dyDescent="0.2">
      <c r="A65" s="77" t="s">
        <v>459</v>
      </c>
    </row>
    <row r="66" spans="1:2" x14ac:dyDescent="0.2">
      <c r="A66" s="78" t="s">
        <v>460</v>
      </c>
      <c r="B66" s="78" t="s">
        <v>461</v>
      </c>
    </row>
    <row r="67" spans="1:2" x14ac:dyDescent="0.2">
      <c r="A67" s="78" t="s">
        <v>462</v>
      </c>
      <c r="B67" s="78" t="s">
        <v>463</v>
      </c>
    </row>
    <row r="68" spans="1:2" x14ac:dyDescent="0.2">
      <c r="A68" s="78" t="s">
        <v>464</v>
      </c>
      <c r="B68" s="78" t="s">
        <v>465</v>
      </c>
    </row>
    <row r="69" spans="1:2" x14ac:dyDescent="0.2">
      <c r="A69" s="78" t="s">
        <v>466</v>
      </c>
      <c r="B69" s="78" t="s">
        <v>467</v>
      </c>
    </row>
    <row r="70" spans="1:2" x14ac:dyDescent="0.2">
      <c r="A70" s="78" t="s">
        <v>468</v>
      </c>
      <c r="B70" s="78" t="s">
        <v>469</v>
      </c>
    </row>
    <row r="71" spans="1:2" x14ac:dyDescent="0.2">
      <c r="A71" s="78" t="s">
        <v>470</v>
      </c>
      <c r="B71" s="78" t="s">
        <v>471</v>
      </c>
    </row>
    <row r="72" spans="1:2" x14ac:dyDescent="0.2">
      <c r="A72" s="78" t="s">
        <v>472</v>
      </c>
      <c r="B72" s="78" t="s">
        <v>473</v>
      </c>
    </row>
    <row r="73" spans="1:2" x14ac:dyDescent="0.2">
      <c r="A73" s="78" t="s">
        <v>474</v>
      </c>
      <c r="B73" s="78" t="s">
        <v>475</v>
      </c>
    </row>
    <row r="74" spans="1:2" x14ac:dyDescent="0.2">
      <c r="A74" s="78" t="s">
        <v>448</v>
      </c>
      <c r="B74" s="78" t="s">
        <v>476</v>
      </c>
    </row>
    <row r="75" spans="1:2" x14ac:dyDescent="0.2">
      <c r="A75" s="78" t="s">
        <v>477</v>
      </c>
      <c r="B75" s="78" t="s">
        <v>478</v>
      </c>
    </row>
    <row r="76" spans="1:2" x14ac:dyDescent="0.2">
      <c r="A76" s="78" t="s">
        <v>479</v>
      </c>
      <c r="B76" s="78" t="s">
        <v>480</v>
      </c>
    </row>
    <row r="77" spans="1:2" x14ac:dyDescent="0.2">
      <c r="A77" s="78" t="s">
        <v>481</v>
      </c>
      <c r="B77" s="78" t="s">
        <v>482</v>
      </c>
    </row>
    <row r="78" spans="1:2" x14ac:dyDescent="0.2">
      <c r="A78" s="78" t="s">
        <v>483</v>
      </c>
      <c r="B78" s="78" t="s">
        <v>484</v>
      </c>
    </row>
    <row r="79" spans="1:2" x14ac:dyDescent="0.2">
      <c r="A79" s="78" t="s">
        <v>485</v>
      </c>
      <c r="B79" s="78" t="s">
        <v>486</v>
      </c>
    </row>
    <row r="80" spans="1:2" x14ac:dyDescent="0.2">
      <c r="A80" s="78" t="s">
        <v>487</v>
      </c>
      <c r="B80" s="78" t="s">
        <v>488</v>
      </c>
    </row>
    <row r="81" spans="1:2" x14ac:dyDescent="0.2">
      <c r="A81" s="78" t="s">
        <v>489</v>
      </c>
      <c r="B81" s="78" t="s">
        <v>490</v>
      </c>
    </row>
    <row r="82" spans="1:2" x14ac:dyDescent="0.2">
      <c r="A82" s="78" t="s">
        <v>491</v>
      </c>
      <c r="B82" s="78" t="s">
        <v>492</v>
      </c>
    </row>
    <row r="83" spans="1:2" x14ac:dyDescent="0.2">
      <c r="A83" s="78" t="s">
        <v>493</v>
      </c>
      <c r="B83" s="78" t="s">
        <v>494</v>
      </c>
    </row>
    <row r="84" spans="1:2" x14ac:dyDescent="0.2">
      <c r="A84" s="78" t="s">
        <v>495</v>
      </c>
      <c r="B84" s="78" t="s">
        <v>496</v>
      </c>
    </row>
    <row r="85" spans="1:2" x14ac:dyDescent="0.2">
      <c r="A85" s="78" t="s">
        <v>497</v>
      </c>
      <c r="B85" s="78" t="s">
        <v>498</v>
      </c>
    </row>
    <row r="86" spans="1:2" x14ac:dyDescent="0.2">
      <c r="A86" s="78" t="s">
        <v>499</v>
      </c>
      <c r="B86" s="78" t="s">
        <v>500</v>
      </c>
    </row>
    <row r="87" spans="1:2" x14ac:dyDescent="0.2">
      <c r="A87" s="78" t="s">
        <v>501</v>
      </c>
      <c r="B87" s="78" t="s">
        <v>502</v>
      </c>
    </row>
    <row r="88" spans="1:2" x14ac:dyDescent="0.2">
      <c r="A88" s="78" t="s">
        <v>503</v>
      </c>
      <c r="B88" s="78" t="s">
        <v>504</v>
      </c>
    </row>
    <row r="89" spans="1:2" x14ac:dyDescent="0.2">
      <c r="A89" s="78" t="s">
        <v>505</v>
      </c>
      <c r="B89" s="78" t="s">
        <v>506</v>
      </c>
    </row>
    <row r="90" spans="1:2" x14ac:dyDescent="0.2">
      <c r="A90" s="78" t="s">
        <v>507</v>
      </c>
      <c r="B90" s="78" t="s">
        <v>508</v>
      </c>
    </row>
  </sheetData>
  <sheetProtection algorithmName="SHA-512" hashValue="HrGbQAfvPjNoJBQQajObf/xAV/Fx5MgayHi2pjBVhpHZbccY6bvV0rQCWt+x19ymcffpNXx2pRVGSAhi4mAjFQ==" saltValue="lyE+VcU8ge+J65uSPmGwiQ==" spinCount="100000" sheet="1" objects="1" scenarios="1" formatCells="0" formatColumns="0" formatRows="0"/>
  <dataValidations count="6">
    <dataValidation type="list" allowBlank="1" showInputMessage="1" showErrorMessage="1" sqref="B3 IX3 ST3 ACP3 AML3 AWH3 BGD3 BPZ3 BZV3 CJR3 CTN3 DDJ3 DNF3 DXB3 EGX3 EQT3 FAP3 FKL3 FUH3 GED3 GNZ3 GXV3 HHR3 HRN3 IBJ3 ILF3 IVB3 JEX3 JOT3 JYP3 KIL3 KSH3 LCD3 LLZ3 LVV3 MFR3 MPN3 MZJ3 NJF3 NTB3 OCX3 OMT3 OWP3 PGL3 PQH3 QAD3 QJZ3 QTV3 RDR3 RNN3 RXJ3 SHF3 SRB3 TAX3 TKT3 TUP3 UEL3 UOH3 UYD3 VHZ3 VRV3 WBR3 WLN3 WVJ3 B65539 IX65539 ST65539 ACP65539 AML65539 AWH65539 BGD65539 BPZ65539 BZV65539 CJR65539 CTN65539 DDJ65539 DNF65539 DXB65539 EGX65539 EQT65539 FAP65539 FKL65539 FUH65539 GED65539 GNZ65539 GXV65539 HHR65539 HRN65539 IBJ65539 ILF65539 IVB65539 JEX65539 JOT65539 JYP65539 KIL65539 KSH65539 LCD65539 LLZ65539 LVV65539 MFR65539 MPN65539 MZJ65539 NJF65539 NTB65539 OCX65539 OMT65539 OWP65539 PGL65539 PQH65539 QAD65539 QJZ65539 QTV65539 RDR65539 RNN65539 RXJ65539 SHF65539 SRB65539 TAX65539 TKT65539 TUP65539 UEL65539 UOH65539 UYD65539 VHZ65539 VRV65539 WBR65539 WLN65539 WVJ65539 B131075 IX131075 ST131075 ACP131075 AML131075 AWH131075 BGD131075 BPZ131075 BZV131075 CJR131075 CTN131075 DDJ131075 DNF131075 DXB131075 EGX131075 EQT131075 FAP131075 FKL131075 FUH131075 GED131075 GNZ131075 GXV131075 HHR131075 HRN131075 IBJ131075 ILF131075 IVB131075 JEX131075 JOT131075 JYP131075 KIL131075 KSH131075 LCD131075 LLZ131075 LVV131075 MFR131075 MPN131075 MZJ131075 NJF131075 NTB131075 OCX131075 OMT131075 OWP131075 PGL131075 PQH131075 QAD131075 QJZ131075 QTV131075 RDR131075 RNN131075 RXJ131075 SHF131075 SRB131075 TAX131075 TKT131075 TUP131075 UEL131075 UOH131075 UYD131075 VHZ131075 VRV131075 WBR131075 WLN131075 WVJ131075 B196611 IX196611 ST196611 ACP196611 AML196611 AWH196611 BGD196611 BPZ196611 BZV196611 CJR196611 CTN196611 DDJ196611 DNF196611 DXB196611 EGX196611 EQT196611 FAP196611 FKL196611 FUH196611 GED196611 GNZ196611 GXV196611 HHR196611 HRN196611 IBJ196611 ILF196611 IVB196611 JEX196611 JOT196611 JYP196611 KIL196611 KSH196611 LCD196611 LLZ196611 LVV196611 MFR196611 MPN196611 MZJ196611 NJF196611 NTB196611 OCX196611 OMT196611 OWP196611 PGL196611 PQH196611 QAD196611 QJZ196611 QTV196611 RDR196611 RNN196611 RXJ196611 SHF196611 SRB196611 TAX196611 TKT196611 TUP196611 UEL196611 UOH196611 UYD196611 VHZ196611 VRV196611 WBR196611 WLN196611 WVJ196611 B262147 IX262147 ST262147 ACP262147 AML262147 AWH262147 BGD262147 BPZ262147 BZV262147 CJR262147 CTN262147 DDJ262147 DNF262147 DXB262147 EGX262147 EQT262147 FAP262147 FKL262147 FUH262147 GED262147 GNZ262147 GXV262147 HHR262147 HRN262147 IBJ262147 ILF262147 IVB262147 JEX262147 JOT262147 JYP262147 KIL262147 KSH262147 LCD262147 LLZ262147 LVV262147 MFR262147 MPN262147 MZJ262147 NJF262147 NTB262147 OCX262147 OMT262147 OWP262147 PGL262147 PQH262147 QAD262147 QJZ262147 QTV262147 RDR262147 RNN262147 RXJ262147 SHF262147 SRB262147 TAX262147 TKT262147 TUP262147 UEL262147 UOH262147 UYD262147 VHZ262147 VRV262147 WBR262147 WLN262147 WVJ262147 B327683 IX327683 ST327683 ACP327683 AML327683 AWH327683 BGD327683 BPZ327683 BZV327683 CJR327683 CTN327683 DDJ327683 DNF327683 DXB327683 EGX327683 EQT327683 FAP327683 FKL327683 FUH327683 GED327683 GNZ327683 GXV327683 HHR327683 HRN327683 IBJ327683 ILF327683 IVB327683 JEX327683 JOT327683 JYP327683 KIL327683 KSH327683 LCD327683 LLZ327683 LVV327683 MFR327683 MPN327683 MZJ327683 NJF327683 NTB327683 OCX327683 OMT327683 OWP327683 PGL327683 PQH327683 QAD327683 QJZ327683 QTV327683 RDR327683 RNN327683 RXJ327683 SHF327683 SRB327683 TAX327683 TKT327683 TUP327683 UEL327683 UOH327683 UYD327683 VHZ327683 VRV327683 WBR327683 WLN327683 WVJ327683 B393219 IX393219 ST393219 ACP393219 AML393219 AWH393219 BGD393219 BPZ393219 BZV393219 CJR393219 CTN393219 DDJ393219 DNF393219 DXB393219 EGX393219 EQT393219 FAP393219 FKL393219 FUH393219 GED393219 GNZ393219 GXV393219 HHR393219 HRN393219 IBJ393219 ILF393219 IVB393219 JEX393219 JOT393219 JYP393219 KIL393219 KSH393219 LCD393219 LLZ393219 LVV393219 MFR393219 MPN393219 MZJ393219 NJF393219 NTB393219 OCX393219 OMT393219 OWP393219 PGL393219 PQH393219 QAD393219 QJZ393219 QTV393219 RDR393219 RNN393219 RXJ393219 SHF393219 SRB393219 TAX393219 TKT393219 TUP393219 UEL393219 UOH393219 UYD393219 VHZ393219 VRV393219 WBR393219 WLN393219 WVJ393219 B458755 IX458755 ST458755 ACP458755 AML458755 AWH458755 BGD458755 BPZ458755 BZV458755 CJR458755 CTN458755 DDJ458755 DNF458755 DXB458755 EGX458755 EQT458755 FAP458755 FKL458755 FUH458755 GED458755 GNZ458755 GXV458755 HHR458755 HRN458755 IBJ458755 ILF458755 IVB458755 JEX458755 JOT458755 JYP458755 KIL458755 KSH458755 LCD458755 LLZ458755 LVV458755 MFR458755 MPN458755 MZJ458755 NJF458755 NTB458755 OCX458755 OMT458755 OWP458755 PGL458755 PQH458755 QAD458755 QJZ458755 QTV458755 RDR458755 RNN458755 RXJ458755 SHF458755 SRB458755 TAX458755 TKT458755 TUP458755 UEL458755 UOH458755 UYD458755 VHZ458755 VRV458755 WBR458755 WLN458755 WVJ458755 B524291 IX524291 ST524291 ACP524291 AML524291 AWH524291 BGD524291 BPZ524291 BZV524291 CJR524291 CTN524291 DDJ524291 DNF524291 DXB524291 EGX524291 EQT524291 FAP524291 FKL524291 FUH524291 GED524291 GNZ524291 GXV524291 HHR524291 HRN524291 IBJ524291 ILF524291 IVB524291 JEX524291 JOT524291 JYP524291 KIL524291 KSH524291 LCD524291 LLZ524291 LVV524291 MFR524291 MPN524291 MZJ524291 NJF524291 NTB524291 OCX524291 OMT524291 OWP524291 PGL524291 PQH524291 QAD524291 QJZ524291 QTV524291 RDR524291 RNN524291 RXJ524291 SHF524291 SRB524291 TAX524291 TKT524291 TUP524291 UEL524291 UOH524291 UYD524291 VHZ524291 VRV524291 WBR524291 WLN524291 WVJ524291 B589827 IX589827 ST589827 ACP589827 AML589827 AWH589827 BGD589827 BPZ589827 BZV589827 CJR589827 CTN589827 DDJ589827 DNF589827 DXB589827 EGX589827 EQT589827 FAP589827 FKL589827 FUH589827 GED589827 GNZ589827 GXV589827 HHR589827 HRN589827 IBJ589827 ILF589827 IVB589827 JEX589827 JOT589827 JYP589827 KIL589827 KSH589827 LCD589827 LLZ589827 LVV589827 MFR589827 MPN589827 MZJ589827 NJF589827 NTB589827 OCX589827 OMT589827 OWP589827 PGL589827 PQH589827 QAD589827 QJZ589827 QTV589827 RDR589827 RNN589827 RXJ589827 SHF589827 SRB589827 TAX589827 TKT589827 TUP589827 UEL589827 UOH589827 UYD589827 VHZ589827 VRV589827 WBR589827 WLN589827 WVJ589827 B655363 IX655363 ST655363 ACP655363 AML655363 AWH655363 BGD655363 BPZ655363 BZV655363 CJR655363 CTN655363 DDJ655363 DNF655363 DXB655363 EGX655363 EQT655363 FAP655363 FKL655363 FUH655363 GED655363 GNZ655363 GXV655363 HHR655363 HRN655363 IBJ655363 ILF655363 IVB655363 JEX655363 JOT655363 JYP655363 KIL655363 KSH655363 LCD655363 LLZ655363 LVV655363 MFR655363 MPN655363 MZJ655363 NJF655363 NTB655363 OCX655363 OMT655363 OWP655363 PGL655363 PQH655363 QAD655363 QJZ655363 QTV655363 RDR655363 RNN655363 RXJ655363 SHF655363 SRB655363 TAX655363 TKT655363 TUP655363 UEL655363 UOH655363 UYD655363 VHZ655363 VRV655363 WBR655363 WLN655363 WVJ655363 B720899 IX720899 ST720899 ACP720899 AML720899 AWH720899 BGD720899 BPZ720899 BZV720899 CJR720899 CTN720899 DDJ720899 DNF720899 DXB720899 EGX720899 EQT720899 FAP720899 FKL720899 FUH720899 GED720899 GNZ720899 GXV720899 HHR720899 HRN720899 IBJ720899 ILF720899 IVB720899 JEX720899 JOT720899 JYP720899 KIL720899 KSH720899 LCD720899 LLZ720899 LVV720899 MFR720899 MPN720899 MZJ720899 NJF720899 NTB720899 OCX720899 OMT720899 OWP720899 PGL720899 PQH720899 QAD720899 QJZ720899 QTV720899 RDR720899 RNN720899 RXJ720899 SHF720899 SRB720899 TAX720899 TKT720899 TUP720899 UEL720899 UOH720899 UYD720899 VHZ720899 VRV720899 WBR720899 WLN720899 WVJ720899 B786435 IX786435 ST786435 ACP786435 AML786435 AWH786435 BGD786435 BPZ786435 BZV786435 CJR786435 CTN786435 DDJ786435 DNF786435 DXB786435 EGX786435 EQT786435 FAP786435 FKL786435 FUH786435 GED786435 GNZ786435 GXV786435 HHR786435 HRN786435 IBJ786435 ILF786435 IVB786435 JEX786435 JOT786435 JYP786435 KIL786435 KSH786435 LCD786435 LLZ786435 LVV786435 MFR786435 MPN786435 MZJ786435 NJF786435 NTB786435 OCX786435 OMT786435 OWP786435 PGL786435 PQH786435 QAD786435 QJZ786435 QTV786435 RDR786435 RNN786435 RXJ786435 SHF786435 SRB786435 TAX786435 TKT786435 TUP786435 UEL786435 UOH786435 UYD786435 VHZ786435 VRV786435 WBR786435 WLN786435 WVJ786435 B851971 IX851971 ST851971 ACP851971 AML851971 AWH851971 BGD851971 BPZ851971 BZV851971 CJR851971 CTN851971 DDJ851971 DNF851971 DXB851971 EGX851971 EQT851971 FAP851971 FKL851971 FUH851971 GED851971 GNZ851971 GXV851971 HHR851971 HRN851971 IBJ851971 ILF851971 IVB851971 JEX851971 JOT851971 JYP851971 KIL851971 KSH851971 LCD851971 LLZ851971 LVV851971 MFR851971 MPN851971 MZJ851971 NJF851971 NTB851971 OCX851971 OMT851971 OWP851971 PGL851971 PQH851971 QAD851971 QJZ851971 QTV851971 RDR851971 RNN851971 RXJ851971 SHF851971 SRB851971 TAX851971 TKT851971 TUP851971 UEL851971 UOH851971 UYD851971 VHZ851971 VRV851971 WBR851971 WLN851971 WVJ851971 B917507 IX917507 ST917507 ACP917507 AML917507 AWH917507 BGD917507 BPZ917507 BZV917507 CJR917507 CTN917507 DDJ917507 DNF917507 DXB917507 EGX917507 EQT917507 FAP917507 FKL917507 FUH917507 GED917507 GNZ917507 GXV917507 HHR917507 HRN917507 IBJ917507 ILF917507 IVB917507 JEX917507 JOT917507 JYP917507 KIL917507 KSH917507 LCD917507 LLZ917507 LVV917507 MFR917507 MPN917507 MZJ917507 NJF917507 NTB917507 OCX917507 OMT917507 OWP917507 PGL917507 PQH917507 QAD917507 QJZ917507 QTV917507 RDR917507 RNN917507 RXJ917507 SHF917507 SRB917507 TAX917507 TKT917507 TUP917507 UEL917507 UOH917507 UYD917507 VHZ917507 VRV917507 WBR917507 WLN917507 WVJ917507 B983043 IX983043 ST983043 ACP983043 AML983043 AWH983043 BGD983043 BPZ983043 BZV983043 CJR983043 CTN983043 DDJ983043 DNF983043 DXB983043 EGX983043 EQT983043 FAP983043 FKL983043 FUH983043 GED983043 GNZ983043 GXV983043 HHR983043 HRN983043 IBJ983043 ILF983043 IVB983043 JEX983043 JOT983043 JYP983043 KIL983043 KSH983043 LCD983043 LLZ983043 LVV983043 MFR983043 MPN983043 MZJ983043 NJF983043 NTB983043 OCX983043 OMT983043 OWP983043 PGL983043 PQH983043 QAD983043 QJZ983043 QTV983043 RDR983043 RNN983043 RXJ983043 SHF983043 SRB983043 TAX983043 TKT983043 TUP983043 UEL983043 UOH983043 UYD983043 VHZ983043 VRV983043 WBR983043 WLN983043 WVJ983043" xr:uid="{00000000-0002-0000-0F00-000000000000}">
      <formula1>$A$14:$A$26</formula1>
    </dataValidation>
    <dataValidation type="list" allowBlank="1" showInputMessage="1" showErrorMessage="1" sqref="B2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38 IX65538 ST65538 ACP65538 AML65538 AWH65538 BGD65538 BPZ65538 BZV65538 CJR65538 CTN65538 DDJ65538 DNF65538 DXB65538 EGX65538 EQT65538 FAP65538 FKL65538 FUH65538 GED65538 GNZ65538 GXV65538 HHR65538 HRN65538 IBJ65538 ILF65538 IVB65538 JEX65538 JOT65538 JYP65538 KIL65538 KSH65538 LCD65538 LLZ65538 LVV65538 MFR65538 MPN65538 MZJ65538 NJF65538 NTB65538 OCX65538 OMT65538 OWP65538 PGL65538 PQH65538 QAD65538 QJZ65538 QTV65538 RDR65538 RNN65538 RXJ65538 SHF65538 SRB65538 TAX65538 TKT65538 TUP65538 UEL65538 UOH65538 UYD65538 VHZ65538 VRV65538 WBR65538 WLN65538 WVJ65538 B131074 IX131074 ST131074 ACP131074 AML131074 AWH131074 BGD131074 BPZ131074 BZV131074 CJR131074 CTN131074 DDJ131074 DNF131074 DXB131074 EGX131074 EQT131074 FAP131074 FKL131074 FUH131074 GED131074 GNZ131074 GXV131074 HHR131074 HRN131074 IBJ131074 ILF131074 IVB131074 JEX131074 JOT131074 JYP131074 KIL131074 KSH131074 LCD131074 LLZ131074 LVV131074 MFR131074 MPN131074 MZJ131074 NJF131074 NTB131074 OCX131074 OMT131074 OWP131074 PGL131074 PQH131074 QAD131074 QJZ131074 QTV131074 RDR131074 RNN131074 RXJ131074 SHF131074 SRB131074 TAX131074 TKT131074 TUP131074 UEL131074 UOH131074 UYD131074 VHZ131074 VRV131074 WBR131074 WLN131074 WVJ131074 B196610 IX196610 ST196610 ACP196610 AML196610 AWH196610 BGD196610 BPZ196610 BZV196610 CJR196610 CTN196610 DDJ196610 DNF196610 DXB196610 EGX196610 EQT196610 FAP196610 FKL196610 FUH196610 GED196610 GNZ196610 GXV196610 HHR196610 HRN196610 IBJ196610 ILF196610 IVB196610 JEX196610 JOT196610 JYP196610 KIL196610 KSH196610 LCD196610 LLZ196610 LVV196610 MFR196610 MPN196610 MZJ196610 NJF196610 NTB196610 OCX196610 OMT196610 OWP196610 PGL196610 PQH196610 QAD196610 QJZ196610 QTV196610 RDR196610 RNN196610 RXJ196610 SHF196610 SRB196610 TAX196610 TKT196610 TUP196610 UEL196610 UOH196610 UYD196610 VHZ196610 VRV196610 WBR196610 WLN196610 WVJ196610 B262146 IX262146 ST262146 ACP262146 AML262146 AWH262146 BGD262146 BPZ262146 BZV262146 CJR262146 CTN262146 DDJ262146 DNF262146 DXB262146 EGX262146 EQT262146 FAP262146 FKL262146 FUH262146 GED262146 GNZ262146 GXV262146 HHR262146 HRN262146 IBJ262146 ILF262146 IVB262146 JEX262146 JOT262146 JYP262146 KIL262146 KSH262146 LCD262146 LLZ262146 LVV262146 MFR262146 MPN262146 MZJ262146 NJF262146 NTB262146 OCX262146 OMT262146 OWP262146 PGL262146 PQH262146 QAD262146 QJZ262146 QTV262146 RDR262146 RNN262146 RXJ262146 SHF262146 SRB262146 TAX262146 TKT262146 TUP262146 UEL262146 UOH262146 UYD262146 VHZ262146 VRV262146 WBR262146 WLN262146 WVJ262146 B327682 IX327682 ST327682 ACP327682 AML327682 AWH327682 BGD327682 BPZ327682 BZV327682 CJR327682 CTN327682 DDJ327682 DNF327682 DXB327682 EGX327682 EQT327682 FAP327682 FKL327682 FUH327682 GED327682 GNZ327682 GXV327682 HHR327682 HRN327682 IBJ327682 ILF327682 IVB327682 JEX327682 JOT327682 JYP327682 KIL327682 KSH327682 LCD327682 LLZ327682 LVV327682 MFR327682 MPN327682 MZJ327682 NJF327682 NTB327682 OCX327682 OMT327682 OWP327682 PGL327682 PQH327682 QAD327682 QJZ327682 QTV327682 RDR327682 RNN327682 RXJ327682 SHF327682 SRB327682 TAX327682 TKT327682 TUP327682 UEL327682 UOH327682 UYD327682 VHZ327682 VRV327682 WBR327682 WLN327682 WVJ327682 B393218 IX393218 ST393218 ACP393218 AML393218 AWH393218 BGD393218 BPZ393218 BZV393218 CJR393218 CTN393218 DDJ393218 DNF393218 DXB393218 EGX393218 EQT393218 FAP393218 FKL393218 FUH393218 GED393218 GNZ393218 GXV393218 HHR393218 HRN393218 IBJ393218 ILF393218 IVB393218 JEX393218 JOT393218 JYP393218 KIL393218 KSH393218 LCD393218 LLZ393218 LVV393218 MFR393218 MPN393218 MZJ393218 NJF393218 NTB393218 OCX393218 OMT393218 OWP393218 PGL393218 PQH393218 QAD393218 QJZ393218 QTV393218 RDR393218 RNN393218 RXJ393218 SHF393218 SRB393218 TAX393218 TKT393218 TUP393218 UEL393218 UOH393218 UYD393218 VHZ393218 VRV393218 WBR393218 WLN393218 WVJ393218 B458754 IX458754 ST458754 ACP458754 AML458754 AWH458754 BGD458754 BPZ458754 BZV458754 CJR458754 CTN458754 DDJ458754 DNF458754 DXB458754 EGX458754 EQT458754 FAP458754 FKL458754 FUH458754 GED458754 GNZ458754 GXV458754 HHR458754 HRN458754 IBJ458754 ILF458754 IVB458754 JEX458754 JOT458754 JYP458754 KIL458754 KSH458754 LCD458754 LLZ458754 LVV458754 MFR458754 MPN458754 MZJ458754 NJF458754 NTB458754 OCX458754 OMT458754 OWP458754 PGL458754 PQH458754 QAD458754 QJZ458754 QTV458754 RDR458754 RNN458754 RXJ458754 SHF458754 SRB458754 TAX458754 TKT458754 TUP458754 UEL458754 UOH458754 UYD458754 VHZ458754 VRV458754 WBR458754 WLN458754 WVJ458754 B524290 IX524290 ST524290 ACP524290 AML524290 AWH524290 BGD524290 BPZ524290 BZV524290 CJR524290 CTN524290 DDJ524290 DNF524290 DXB524290 EGX524290 EQT524290 FAP524290 FKL524290 FUH524290 GED524290 GNZ524290 GXV524290 HHR524290 HRN524290 IBJ524290 ILF524290 IVB524290 JEX524290 JOT524290 JYP524290 KIL524290 KSH524290 LCD524290 LLZ524290 LVV524290 MFR524290 MPN524290 MZJ524290 NJF524290 NTB524290 OCX524290 OMT524290 OWP524290 PGL524290 PQH524290 QAD524290 QJZ524290 QTV524290 RDR524290 RNN524290 RXJ524290 SHF524290 SRB524290 TAX524290 TKT524290 TUP524290 UEL524290 UOH524290 UYD524290 VHZ524290 VRV524290 WBR524290 WLN524290 WVJ524290 B589826 IX589826 ST589826 ACP589826 AML589826 AWH589826 BGD589826 BPZ589826 BZV589826 CJR589826 CTN589826 DDJ589826 DNF589826 DXB589826 EGX589826 EQT589826 FAP589826 FKL589826 FUH589826 GED589826 GNZ589826 GXV589826 HHR589826 HRN589826 IBJ589826 ILF589826 IVB589826 JEX589826 JOT589826 JYP589826 KIL589826 KSH589826 LCD589826 LLZ589826 LVV589826 MFR589826 MPN589826 MZJ589826 NJF589826 NTB589826 OCX589826 OMT589826 OWP589826 PGL589826 PQH589826 QAD589826 QJZ589826 QTV589826 RDR589826 RNN589826 RXJ589826 SHF589826 SRB589826 TAX589826 TKT589826 TUP589826 UEL589826 UOH589826 UYD589826 VHZ589826 VRV589826 WBR589826 WLN589826 WVJ589826 B655362 IX655362 ST655362 ACP655362 AML655362 AWH655362 BGD655362 BPZ655362 BZV655362 CJR655362 CTN655362 DDJ655362 DNF655362 DXB655362 EGX655362 EQT655362 FAP655362 FKL655362 FUH655362 GED655362 GNZ655362 GXV655362 HHR655362 HRN655362 IBJ655362 ILF655362 IVB655362 JEX655362 JOT655362 JYP655362 KIL655362 KSH655362 LCD655362 LLZ655362 LVV655362 MFR655362 MPN655362 MZJ655362 NJF655362 NTB655362 OCX655362 OMT655362 OWP655362 PGL655362 PQH655362 QAD655362 QJZ655362 QTV655362 RDR655362 RNN655362 RXJ655362 SHF655362 SRB655362 TAX655362 TKT655362 TUP655362 UEL655362 UOH655362 UYD655362 VHZ655362 VRV655362 WBR655362 WLN655362 WVJ655362 B720898 IX720898 ST720898 ACP720898 AML720898 AWH720898 BGD720898 BPZ720898 BZV720898 CJR720898 CTN720898 DDJ720898 DNF720898 DXB720898 EGX720898 EQT720898 FAP720898 FKL720898 FUH720898 GED720898 GNZ720898 GXV720898 HHR720898 HRN720898 IBJ720898 ILF720898 IVB720898 JEX720898 JOT720898 JYP720898 KIL720898 KSH720898 LCD720898 LLZ720898 LVV720898 MFR720898 MPN720898 MZJ720898 NJF720898 NTB720898 OCX720898 OMT720898 OWP720898 PGL720898 PQH720898 QAD720898 QJZ720898 QTV720898 RDR720898 RNN720898 RXJ720898 SHF720898 SRB720898 TAX720898 TKT720898 TUP720898 UEL720898 UOH720898 UYD720898 VHZ720898 VRV720898 WBR720898 WLN720898 WVJ720898 B786434 IX786434 ST786434 ACP786434 AML786434 AWH786434 BGD786434 BPZ786434 BZV786434 CJR786434 CTN786434 DDJ786434 DNF786434 DXB786434 EGX786434 EQT786434 FAP786434 FKL786434 FUH786434 GED786434 GNZ786434 GXV786434 HHR786434 HRN786434 IBJ786434 ILF786434 IVB786434 JEX786434 JOT786434 JYP786434 KIL786434 KSH786434 LCD786434 LLZ786434 LVV786434 MFR786434 MPN786434 MZJ786434 NJF786434 NTB786434 OCX786434 OMT786434 OWP786434 PGL786434 PQH786434 QAD786434 QJZ786434 QTV786434 RDR786434 RNN786434 RXJ786434 SHF786434 SRB786434 TAX786434 TKT786434 TUP786434 UEL786434 UOH786434 UYD786434 VHZ786434 VRV786434 WBR786434 WLN786434 WVJ786434 B851970 IX851970 ST851970 ACP851970 AML851970 AWH851970 BGD851970 BPZ851970 BZV851970 CJR851970 CTN851970 DDJ851970 DNF851970 DXB851970 EGX851970 EQT851970 FAP851970 FKL851970 FUH851970 GED851970 GNZ851970 GXV851970 HHR851970 HRN851970 IBJ851970 ILF851970 IVB851970 JEX851970 JOT851970 JYP851970 KIL851970 KSH851970 LCD851970 LLZ851970 LVV851970 MFR851970 MPN851970 MZJ851970 NJF851970 NTB851970 OCX851970 OMT851970 OWP851970 PGL851970 PQH851970 QAD851970 QJZ851970 QTV851970 RDR851970 RNN851970 RXJ851970 SHF851970 SRB851970 TAX851970 TKT851970 TUP851970 UEL851970 UOH851970 UYD851970 VHZ851970 VRV851970 WBR851970 WLN851970 WVJ851970 B917506 IX917506 ST917506 ACP917506 AML917506 AWH917506 BGD917506 BPZ917506 BZV917506 CJR917506 CTN917506 DDJ917506 DNF917506 DXB917506 EGX917506 EQT917506 FAP917506 FKL917506 FUH917506 GED917506 GNZ917506 GXV917506 HHR917506 HRN917506 IBJ917506 ILF917506 IVB917506 JEX917506 JOT917506 JYP917506 KIL917506 KSH917506 LCD917506 LLZ917506 LVV917506 MFR917506 MPN917506 MZJ917506 NJF917506 NTB917506 OCX917506 OMT917506 OWP917506 PGL917506 PQH917506 QAD917506 QJZ917506 QTV917506 RDR917506 RNN917506 RXJ917506 SHF917506 SRB917506 TAX917506 TKT917506 TUP917506 UEL917506 UOH917506 UYD917506 VHZ917506 VRV917506 WBR917506 WLN917506 WVJ917506 B983042 IX983042 ST983042 ACP983042 AML983042 AWH983042 BGD983042 BPZ983042 BZV983042 CJR983042 CTN983042 DDJ983042 DNF983042 DXB983042 EGX983042 EQT983042 FAP983042 FKL983042 FUH983042 GED983042 GNZ983042 GXV983042 HHR983042 HRN983042 IBJ983042 ILF983042 IVB983042 JEX983042 JOT983042 JYP983042 KIL983042 KSH983042 LCD983042 LLZ983042 LVV983042 MFR983042 MPN983042 MZJ983042 NJF983042 NTB983042 OCX983042 OMT983042 OWP983042 PGL983042 PQH983042 QAD983042 QJZ983042 QTV983042 RDR983042 RNN983042 RXJ983042 SHF983042 SRB983042 TAX983042 TKT983042 TUP983042 UEL983042 UOH983042 UYD983042 VHZ983042 VRV983042 WBR983042 WLN983042 WVJ983042" xr:uid="{00000000-0002-0000-0F00-000001000000}">
      <formula1>$A$8:$A$11</formula1>
    </dataValidation>
    <dataValidation type="list" allowBlank="1" showInputMessage="1" showErrorMessage="1" sqref="WVJ983044 IX4 ST4 ACP4 AML4 AWH4 BGD4 BPZ4 BZV4 CJR4 CTN4 DDJ4 DNF4 DXB4 EGX4 EQT4 FAP4 FKL4 FUH4 GED4 GNZ4 GXV4 HHR4 HRN4 IBJ4 ILF4 IVB4 JEX4 JOT4 JYP4 KIL4 KSH4 LCD4 LLZ4 LVV4 MFR4 MPN4 MZJ4 NJF4 NTB4 OCX4 OMT4 OWP4 PGL4 PQH4 QAD4 QJZ4 QTV4 RDR4 RNN4 RXJ4 SHF4 SRB4 TAX4 TKT4 TUP4 UEL4 UOH4 UYD4 VHZ4 VRV4 WBR4 WLN4 WVJ4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xr:uid="{00000000-0002-0000-0F00-000002000000}">
      <formula1>$A$29:$A$60</formula1>
    </dataValidation>
    <dataValidation type="list" allowBlank="1" showInputMessage="1" showErrorMessage="1" sqref="WVJ983045 IX5 ST5 ACP5 AML5 AWH5 BGD5 BPZ5 BZV5 CJR5 CTN5 DDJ5 DNF5 DXB5 EGX5 EQT5 FAP5 FKL5 FUH5 GED5 GNZ5 GXV5 HHR5 HRN5 IBJ5 ILF5 IVB5 JEX5 JOT5 JYP5 KIL5 KSH5 LCD5 LLZ5 LVV5 MFR5 MPN5 MZJ5 NJF5 NTB5 OCX5 OMT5 OWP5 PGL5 PQH5 QAD5 QJZ5 QTV5 RDR5 RNN5 RXJ5 SHF5 SRB5 TAX5 TKT5 TUP5 UEL5 UOH5 UYD5 VHZ5 VRV5 WBR5 WLN5 WVJ5 B65541 IX65541 ST65541 ACP65541 AML65541 AWH65541 BGD65541 BPZ65541 BZV65541 CJR65541 CTN65541 DDJ65541 DNF65541 DXB65541 EGX65541 EQT65541 FAP65541 FKL65541 FUH65541 GED65541 GNZ65541 GXV65541 HHR65541 HRN65541 IBJ65541 ILF65541 IVB65541 JEX65541 JOT65541 JYP65541 KIL65541 KSH65541 LCD65541 LLZ65541 LVV65541 MFR65541 MPN65541 MZJ65541 NJF65541 NTB65541 OCX65541 OMT65541 OWP65541 PGL65541 PQH65541 QAD65541 QJZ65541 QTV65541 RDR65541 RNN65541 RXJ65541 SHF65541 SRB65541 TAX65541 TKT65541 TUP65541 UEL65541 UOH65541 UYD65541 VHZ65541 VRV65541 WBR65541 WLN65541 WVJ65541 B131077 IX131077 ST131077 ACP131077 AML131077 AWH131077 BGD131077 BPZ131077 BZV131077 CJR131077 CTN131077 DDJ131077 DNF131077 DXB131077 EGX131077 EQT131077 FAP131077 FKL131077 FUH131077 GED131077 GNZ131077 GXV131077 HHR131077 HRN131077 IBJ131077 ILF131077 IVB131077 JEX131077 JOT131077 JYP131077 KIL131077 KSH131077 LCD131077 LLZ131077 LVV131077 MFR131077 MPN131077 MZJ131077 NJF131077 NTB131077 OCX131077 OMT131077 OWP131077 PGL131077 PQH131077 QAD131077 QJZ131077 QTV131077 RDR131077 RNN131077 RXJ131077 SHF131077 SRB131077 TAX131077 TKT131077 TUP131077 UEL131077 UOH131077 UYD131077 VHZ131077 VRV131077 WBR131077 WLN131077 WVJ131077 B196613 IX196613 ST196613 ACP196613 AML196613 AWH196613 BGD196613 BPZ196613 BZV196613 CJR196613 CTN196613 DDJ196613 DNF196613 DXB196613 EGX196613 EQT196613 FAP196613 FKL196613 FUH196613 GED196613 GNZ196613 GXV196613 HHR196613 HRN196613 IBJ196613 ILF196613 IVB196613 JEX196613 JOT196613 JYP196613 KIL196613 KSH196613 LCD196613 LLZ196613 LVV196613 MFR196613 MPN196613 MZJ196613 NJF196613 NTB196613 OCX196613 OMT196613 OWP196613 PGL196613 PQH196613 QAD196613 QJZ196613 QTV196613 RDR196613 RNN196613 RXJ196613 SHF196613 SRB196613 TAX196613 TKT196613 TUP196613 UEL196613 UOH196613 UYD196613 VHZ196613 VRV196613 WBR196613 WLN196613 WVJ196613 B262149 IX262149 ST262149 ACP262149 AML262149 AWH262149 BGD262149 BPZ262149 BZV262149 CJR262149 CTN262149 DDJ262149 DNF262149 DXB262149 EGX262149 EQT262149 FAP262149 FKL262149 FUH262149 GED262149 GNZ262149 GXV262149 HHR262149 HRN262149 IBJ262149 ILF262149 IVB262149 JEX262149 JOT262149 JYP262149 KIL262149 KSH262149 LCD262149 LLZ262149 LVV262149 MFR262149 MPN262149 MZJ262149 NJF262149 NTB262149 OCX262149 OMT262149 OWP262149 PGL262149 PQH262149 QAD262149 QJZ262149 QTV262149 RDR262149 RNN262149 RXJ262149 SHF262149 SRB262149 TAX262149 TKT262149 TUP262149 UEL262149 UOH262149 UYD262149 VHZ262149 VRV262149 WBR262149 WLN262149 WVJ262149 B327685 IX327685 ST327685 ACP327685 AML327685 AWH327685 BGD327685 BPZ327685 BZV327685 CJR327685 CTN327685 DDJ327685 DNF327685 DXB327685 EGX327685 EQT327685 FAP327685 FKL327685 FUH327685 GED327685 GNZ327685 GXV327685 HHR327685 HRN327685 IBJ327685 ILF327685 IVB327685 JEX327685 JOT327685 JYP327685 KIL327685 KSH327685 LCD327685 LLZ327685 LVV327685 MFR327685 MPN327685 MZJ327685 NJF327685 NTB327685 OCX327685 OMT327685 OWP327685 PGL327685 PQH327685 QAD327685 QJZ327685 QTV327685 RDR327685 RNN327685 RXJ327685 SHF327685 SRB327685 TAX327685 TKT327685 TUP327685 UEL327685 UOH327685 UYD327685 VHZ327685 VRV327685 WBR327685 WLN327685 WVJ327685 B393221 IX393221 ST393221 ACP393221 AML393221 AWH393221 BGD393221 BPZ393221 BZV393221 CJR393221 CTN393221 DDJ393221 DNF393221 DXB393221 EGX393221 EQT393221 FAP393221 FKL393221 FUH393221 GED393221 GNZ393221 GXV393221 HHR393221 HRN393221 IBJ393221 ILF393221 IVB393221 JEX393221 JOT393221 JYP393221 KIL393221 KSH393221 LCD393221 LLZ393221 LVV393221 MFR393221 MPN393221 MZJ393221 NJF393221 NTB393221 OCX393221 OMT393221 OWP393221 PGL393221 PQH393221 QAD393221 QJZ393221 QTV393221 RDR393221 RNN393221 RXJ393221 SHF393221 SRB393221 TAX393221 TKT393221 TUP393221 UEL393221 UOH393221 UYD393221 VHZ393221 VRV393221 WBR393221 WLN393221 WVJ393221 B458757 IX458757 ST458757 ACP458757 AML458757 AWH458757 BGD458757 BPZ458757 BZV458757 CJR458757 CTN458757 DDJ458757 DNF458757 DXB458757 EGX458757 EQT458757 FAP458757 FKL458757 FUH458757 GED458757 GNZ458757 GXV458757 HHR458757 HRN458757 IBJ458757 ILF458757 IVB458757 JEX458757 JOT458757 JYP458757 KIL458757 KSH458757 LCD458757 LLZ458757 LVV458757 MFR458757 MPN458757 MZJ458757 NJF458757 NTB458757 OCX458757 OMT458757 OWP458757 PGL458757 PQH458757 QAD458757 QJZ458757 QTV458757 RDR458757 RNN458757 RXJ458757 SHF458757 SRB458757 TAX458757 TKT458757 TUP458757 UEL458757 UOH458757 UYD458757 VHZ458757 VRV458757 WBR458757 WLN458757 WVJ458757 B524293 IX524293 ST524293 ACP524293 AML524293 AWH524293 BGD524293 BPZ524293 BZV524293 CJR524293 CTN524293 DDJ524293 DNF524293 DXB524293 EGX524293 EQT524293 FAP524293 FKL524293 FUH524293 GED524293 GNZ524293 GXV524293 HHR524293 HRN524293 IBJ524293 ILF524293 IVB524293 JEX524293 JOT524293 JYP524293 KIL524293 KSH524293 LCD524293 LLZ524293 LVV524293 MFR524293 MPN524293 MZJ524293 NJF524293 NTB524293 OCX524293 OMT524293 OWP524293 PGL524293 PQH524293 QAD524293 QJZ524293 QTV524293 RDR524293 RNN524293 RXJ524293 SHF524293 SRB524293 TAX524293 TKT524293 TUP524293 UEL524293 UOH524293 UYD524293 VHZ524293 VRV524293 WBR524293 WLN524293 WVJ524293 B589829 IX589829 ST589829 ACP589829 AML589829 AWH589829 BGD589829 BPZ589829 BZV589829 CJR589829 CTN589829 DDJ589829 DNF589829 DXB589829 EGX589829 EQT589829 FAP589829 FKL589829 FUH589829 GED589829 GNZ589829 GXV589829 HHR589829 HRN589829 IBJ589829 ILF589829 IVB589829 JEX589829 JOT589829 JYP589829 KIL589829 KSH589829 LCD589829 LLZ589829 LVV589829 MFR589829 MPN589829 MZJ589829 NJF589829 NTB589829 OCX589829 OMT589829 OWP589829 PGL589829 PQH589829 QAD589829 QJZ589829 QTV589829 RDR589829 RNN589829 RXJ589829 SHF589829 SRB589829 TAX589829 TKT589829 TUP589829 UEL589829 UOH589829 UYD589829 VHZ589829 VRV589829 WBR589829 WLN589829 WVJ589829 B655365 IX655365 ST655365 ACP655365 AML655365 AWH655365 BGD655365 BPZ655365 BZV655365 CJR655365 CTN655365 DDJ655365 DNF655365 DXB655365 EGX655365 EQT655365 FAP655365 FKL655365 FUH655365 GED655365 GNZ655365 GXV655365 HHR655365 HRN655365 IBJ655365 ILF655365 IVB655365 JEX655365 JOT655365 JYP655365 KIL655365 KSH655365 LCD655365 LLZ655365 LVV655365 MFR655365 MPN655365 MZJ655365 NJF655365 NTB655365 OCX655365 OMT655365 OWP655365 PGL655365 PQH655365 QAD655365 QJZ655365 QTV655365 RDR655365 RNN655365 RXJ655365 SHF655365 SRB655365 TAX655365 TKT655365 TUP655365 UEL655365 UOH655365 UYD655365 VHZ655365 VRV655365 WBR655365 WLN655365 WVJ655365 B720901 IX720901 ST720901 ACP720901 AML720901 AWH720901 BGD720901 BPZ720901 BZV720901 CJR720901 CTN720901 DDJ720901 DNF720901 DXB720901 EGX720901 EQT720901 FAP720901 FKL720901 FUH720901 GED720901 GNZ720901 GXV720901 HHR720901 HRN720901 IBJ720901 ILF720901 IVB720901 JEX720901 JOT720901 JYP720901 KIL720901 KSH720901 LCD720901 LLZ720901 LVV720901 MFR720901 MPN720901 MZJ720901 NJF720901 NTB720901 OCX720901 OMT720901 OWP720901 PGL720901 PQH720901 QAD720901 QJZ720901 QTV720901 RDR720901 RNN720901 RXJ720901 SHF720901 SRB720901 TAX720901 TKT720901 TUP720901 UEL720901 UOH720901 UYD720901 VHZ720901 VRV720901 WBR720901 WLN720901 WVJ720901 B786437 IX786437 ST786437 ACP786437 AML786437 AWH786437 BGD786437 BPZ786437 BZV786437 CJR786437 CTN786437 DDJ786437 DNF786437 DXB786437 EGX786437 EQT786437 FAP786437 FKL786437 FUH786437 GED786437 GNZ786437 GXV786437 HHR786437 HRN786437 IBJ786437 ILF786437 IVB786437 JEX786437 JOT786437 JYP786437 KIL786437 KSH786437 LCD786437 LLZ786437 LVV786437 MFR786437 MPN786437 MZJ786437 NJF786437 NTB786437 OCX786437 OMT786437 OWP786437 PGL786437 PQH786437 QAD786437 QJZ786437 QTV786437 RDR786437 RNN786437 RXJ786437 SHF786437 SRB786437 TAX786437 TKT786437 TUP786437 UEL786437 UOH786437 UYD786437 VHZ786437 VRV786437 WBR786437 WLN786437 WVJ786437 B851973 IX851973 ST851973 ACP851973 AML851973 AWH851973 BGD851973 BPZ851973 BZV851973 CJR851973 CTN851973 DDJ851973 DNF851973 DXB851973 EGX851973 EQT851973 FAP851973 FKL851973 FUH851973 GED851973 GNZ851973 GXV851973 HHR851973 HRN851973 IBJ851973 ILF851973 IVB851973 JEX851973 JOT851973 JYP851973 KIL851973 KSH851973 LCD851973 LLZ851973 LVV851973 MFR851973 MPN851973 MZJ851973 NJF851973 NTB851973 OCX851973 OMT851973 OWP851973 PGL851973 PQH851973 QAD851973 QJZ851973 QTV851973 RDR851973 RNN851973 RXJ851973 SHF851973 SRB851973 TAX851973 TKT851973 TUP851973 UEL851973 UOH851973 UYD851973 VHZ851973 VRV851973 WBR851973 WLN851973 WVJ851973 B917509 IX917509 ST917509 ACP917509 AML917509 AWH917509 BGD917509 BPZ917509 BZV917509 CJR917509 CTN917509 DDJ917509 DNF917509 DXB917509 EGX917509 EQT917509 FAP917509 FKL917509 FUH917509 GED917509 GNZ917509 GXV917509 HHR917509 HRN917509 IBJ917509 ILF917509 IVB917509 JEX917509 JOT917509 JYP917509 KIL917509 KSH917509 LCD917509 LLZ917509 LVV917509 MFR917509 MPN917509 MZJ917509 NJF917509 NTB917509 OCX917509 OMT917509 OWP917509 PGL917509 PQH917509 QAD917509 QJZ917509 QTV917509 RDR917509 RNN917509 RXJ917509 SHF917509 SRB917509 TAX917509 TKT917509 TUP917509 UEL917509 UOH917509 UYD917509 VHZ917509 VRV917509 WBR917509 WLN917509 WVJ917509 B983045 IX983045 ST983045 ACP983045 AML983045 AWH983045 BGD983045 BPZ983045 BZV983045 CJR983045 CTN983045 DDJ983045 DNF983045 DXB983045 EGX983045 EQT983045 FAP983045 FKL983045 FUH983045 GED983045 GNZ983045 GXV983045 HHR983045 HRN983045 IBJ983045 ILF983045 IVB983045 JEX983045 JOT983045 JYP983045 KIL983045 KSH983045 LCD983045 LLZ983045 LVV983045 MFR983045 MPN983045 MZJ983045 NJF983045 NTB983045 OCX983045 OMT983045 OWP983045 PGL983045 PQH983045 QAD983045 QJZ983045 QTV983045 RDR983045 RNN983045 RXJ983045 SHF983045 SRB983045 TAX983045 TKT983045 TUP983045 UEL983045 UOH983045 UYD983045 VHZ983045 VRV983045 WBR983045 WLN983045" xr:uid="{00000000-0002-0000-0F00-000003000000}">
      <formula1>$A$63:$A$86</formula1>
    </dataValidation>
    <dataValidation type="list" allowBlank="1" showInputMessage="1" showErrorMessage="1" sqref="B4" xr:uid="{00000000-0002-0000-0F00-000004000000}">
      <formula1>$A$31:$A$63</formula1>
    </dataValidation>
    <dataValidation type="list" allowBlank="1" showInputMessage="1" showErrorMessage="1" sqref="B5" xr:uid="{00000000-0002-0000-0F00-000005000000}">
      <formula1>$A$66:$A$90</formula1>
    </dataValidation>
  </dataValidations>
  <pageMargins left="0.78740157499999996" right="0.78740157499999996" top="0.984251969" bottom="0.984251969" header="0.5" footer="0.5"/>
  <pageSetup paperSize="9" scale="10" orientation="portrait" r:id="rId1"/>
  <headerFooter alignWithMargins="0">
    <oddHeader>&amp;L&amp;F; &amp;A&amp;R&amp;D ;&amp;T</oddHeader>
    <oddFooter>&amp;C&amp;P /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1">
    <pageSetUpPr fitToPage="1"/>
  </sheetPr>
  <dimension ref="A1:L92"/>
  <sheetViews>
    <sheetView workbookViewId="0">
      <pane ySplit="3" topLeftCell="A4" activePane="bottomLeft" state="frozen"/>
      <selection pane="bottomLeft" sqref="A1:A3"/>
    </sheetView>
  </sheetViews>
  <sheetFormatPr baseColWidth="10" defaultColWidth="9.140625" defaultRowHeight="12.75" x14ac:dyDescent="0.2"/>
  <cols>
    <col min="1" max="1" width="4.7109375" style="134" customWidth="1"/>
    <col min="2" max="2" width="12.7109375" style="134" customWidth="1"/>
    <col min="3" max="3" width="15.7109375" style="134" customWidth="1"/>
    <col min="4" max="10" width="12.7109375" style="134" customWidth="1"/>
    <col min="11" max="11" width="12.7109375" style="116" customWidth="1"/>
    <col min="12" max="12" width="4.7109375" style="116" customWidth="1"/>
    <col min="13" max="16384" width="9.140625" style="320"/>
  </cols>
  <sheetData>
    <row r="1" spans="1:12" ht="13.5" customHeight="1" thickBot="1" x14ac:dyDescent="0.25">
      <c r="A1" s="791" t="s">
        <v>526</v>
      </c>
      <c r="B1" s="339" t="str">
        <f>Translations!$B$2</f>
        <v>Zone de navigation:</v>
      </c>
      <c r="C1" s="340"/>
      <c r="D1" s="794" t="str">
        <f>Translations!$B$18</f>
        <v>Table des matières</v>
      </c>
      <c r="E1" s="794"/>
      <c r="F1" s="794" t="str">
        <f>Translations!$B$19</f>
        <v>Feuille précédente</v>
      </c>
      <c r="G1" s="794"/>
      <c r="H1" s="794" t="str">
        <f>Translations!$B$3</f>
        <v>Feuille suivante</v>
      </c>
      <c r="I1" s="794"/>
      <c r="J1" s="794"/>
      <c r="K1" s="794"/>
      <c r="L1" s="120"/>
    </row>
    <row r="2" spans="1:12" ht="13.5" thickBot="1" x14ac:dyDescent="0.25">
      <c r="A2" s="792"/>
      <c r="B2" s="794" t="str">
        <f>Translations!$B$4</f>
        <v>Début de feuille</v>
      </c>
      <c r="C2" s="794"/>
      <c r="D2" s="798"/>
      <c r="E2" s="799"/>
      <c r="F2" s="799"/>
      <c r="G2" s="799"/>
      <c r="H2" s="799"/>
      <c r="I2" s="799"/>
      <c r="J2" s="799"/>
      <c r="K2" s="799"/>
      <c r="L2" s="120"/>
    </row>
    <row r="3" spans="1:12" ht="13.5" thickBot="1" x14ac:dyDescent="0.25">
      <c r="A3" s="793"/>
      <c r="B3" s="794" t="str">
        <f>Translations!$B$5</f>
        <v>Fin de feuille</v>
      </c>
      <c r="C3" s="794"/>
      <c r="D3" s="803"/>
      <c r="E3" s="804"/>
      <c r="F3" s="804"/>
      <c r="G3" s="804"/>
      <c r="H3" s="804"/>
      <c r="I3" s="804"/>
      <c r="J3" s="804"/>
      <c r="K3" s="804"/>
      <c r="L3" s="120"/>
    </row>
    <row r="4" spans="1:12" ht="27.75" x14ac:dyDescent="0.4">
      <c r="A4" s="81"/>
      <c r="B4" s="91"/>
      <c r="C4" s="81"/>
      <c r="D4" s="81"/>
      <c r="E4" s="82"/>
      <c r="F4" s="81"/>
      <c r="G4" s="81"/>
      <c r="H4" s="81"/>
      <c r="I4" s="81"/>
      <c r="J4" s="81"/>
      <c r="K4" s="81"/>
      <c r="L4" s="120"/>
    </row>
    <row r="5" spans="1:12" ht="18" x14ac:dyDescent="0.2">
      <c r="A5" s="118"/>
      <c r="B5" s="809" t="str">
        <f>Translations!$B$8</f>
        <v>LIGNES DIRECTRICES ET CONDITIONS</v>
      </c>
      <c r="C5" s="809"/>
      <c r="D5" s="809"/>
      <c r="E5" s="809"/>
      <c r="F5" s="809"/>
      <c r="G5" s="809"/>
      <c r="H5" s="809"/>
      <c r="I5" s="809"/>
      <c r="J5" s="809"/>
      <c r="K5" s="117"/>
      <c r="L5" s="120"/>
    </row>
    <row r="6" spans="1:12" x14ac:dyDescent="0.2">
      <c r="A6" s="118"/>
      <c r="B6" s="812"/>
      <c r="C6" s="812"/>
      <c r="D6" s="812"/>
      <c r="E6" s="812"/>
      <c r="F6" s="812"/>
      <c r="G6" s="812"/>
      <c r="H6" s="812"/>
      <c r="I6" s="812"/>
      <c r="J6" s="812"/>
      <c r="K6" s="812"/>
      <c r="L6" s="120"/>
    </row>
    <row r="7" spans="1:12" s="321" customFormat="1" ht="15.75" x14ac:dyDescent="0.25">
      <c r="A7" s="119"/>
      <c r="B7" s="813" t="str">
        <f>Translations!$B$20</f>
        <v>Informations générales sur ce modèle</v>
      </c>
      <c r="C7" s="813"/>
      <c r="D7" s="813"/>
      <c r="E7" s="813"/>
      <c r="F7" s="813"/>
      <c r="G7" s="813"/>
      <c r="H7" s="813"/>
      <c r="I7" s="813"/>
      <c r="J7" s="813"/>
      <c r="K7" s="813"/>
      <c r="L7" s="120"/>
    </row>
    <row r="8" spans="1:12" s="321" customFormat="1" x14ac:dyDescent="0.2">
      <c r="A8" s="122"/>
      <c r="B8" s="122"/>
      <c r="C8" s="122"/>
      <c r="D8" s="122"/>
      <c r="E8" s="122"/>
      <c r="F8" s="122"/>
      <c r="G8" s="122"/>
      <c r="H8" s="122"/>
      <c r="I8" s="122"/>
      <c r="J8" s="123"/>
      <c r="K8" s="123"/>
      <c r="L8" s="120"/>
    </row>
    <row r="9" spans="1:12" s="321" customFormat="1" ht="25.5" customHeight="1" x14ac:dyDescent="0.2">
      <c r="A9" s="124">
        <v>1</v>
      </c>
      <c r="B9" s="810" t="str">
        <f>Translations!$B$808</f>
        <v>La directive 2003/87/CE, modifiée en dernier lieu par la directive 2023/959/UE (ci-après la «directive SEQE»), dispose que l'allocation par les États membres de quotas d'émission à titre gratuit aux installations doit s'effectuer sur la base de règles pleinement harmonisées à l’échelle communautaire (article 10 bis, paragraphe 1). Cette directive peut être téléchargée à l'adresse suivante:</v>
      </c>
      <c r="C9" s="811"/>
      <c r="D9" s="811"/>
      <c r="E9" s="811"/>
      <c r="F9" s="811"/>
      <c r="G9" s="811"/>
      <c r="H9" s="811"/>
      <c r="I9" s="811"/>
      <c r="J9" s="811"/>
      <c r="K9" s="811"/>
      <c r="L9" s="120"/>
    </row>
    <row r="10" spans="1:12" s="321" customFormat="1" x14ac:dyDescent="0.2">
      <c r="A10" s="122"/>
      <c r="B10" s="814" t="s">
        <v>1941</v>
      </c>
      <c r="C10" s="815"/>
      <c r="D10" s="815"/>
      <c r="E10" s="815"/>
      <c r="F10" s="815"/>
      <c r="G10" s="815"/>
      <c r="H10" s="815"/>
      <c r="I10" s="815"/>
      <c r="J10" s="815"/>
      <c r="K10" s="815"/>
      <c r="L10" s="120"/>
    </row>
    <row r="11" spans="1:12" s="321" customFormat="1" ht="25.5" customHeight="1" x14ac:dyDescent="0.2">
      <c r="A11" s="124">
        <v>2</v>
      </c>
      <c r="B11" s="810" t="str">
        <f>Translations!$B$23</f>
        <v>Ces règles d’allocation de quotas à titre gratuit (ci-après «RATG») sont énoncées dans le règlement délégué (UE) 2019/331 de la Commission du 19 décembre 2018 définissant des règles transitoires pour l'ensemble de l'Union concernant l'allocation harmonisée de quotas d'émission à titre gratuit conformément à l'article 10 bis de la directive 2003/87/CE du Parlement européen et du Conseil. Elles peuvent être téléchargées à l'adresse suivante:</v>
      </c>
      <c r="C11" s="811"/>
      <c r="D11" s="811"/>
      <c r="E11" s="811"/>
      <c r="F11" s="811"/>
      <c r="G11" s="811"/>
      <c r="H11" s="811"/>
      <c r="I11" s="811"/>
      <c r="J11" s="811"/>
      <c r="K11" s="811"/>
      <c r="L11" s="120"/>
    </row>
    <row r="12" spans="1:12" s="321" customFormat="1" ht="12.75" customHeight="1" x14ac:dyDescent="0.2">
      <c r="A12" s="122"/>
      <c r="B12" s="816" t="str">
        <f>Translations!$B$24</f>
        <v>https://eur-lex.europa.eu/eli/reg_del/2019/331/oj?locale=fr</v>
      </c>
      <c r="C12" s="817"/>
      <c r="D12" s="817"/>
      <c r="E12" s="817"/>
      <c r="F12" s="817"/>
      <c r="G12" s="817"/>
      <c r="H12" s="817"/>
      <c r="I12" s="817"/>
      <c r="J12" s="817"/>
      <c r="K12" s="817"/>
      <c r="L12" s="120"/>
    </row>
    <row r="13" spans="1:12" s="321" customFormat="1" ht="25.5" customHeight="1" x14ac:dyDescent="0.2">
      <c r="A13" s="124">
        <v>3</v>
      </c>
      <c r="B13" s="810" t="str">
        <f>Translations!$B$25</f>
        <v>Un élément essentiel des RATG est une collecte de données, incombant aux États membres, aux fins de laquelle les exploitants sont tenus d’établir un plan méthodologique de surveillance conformément à l’article 8 des RATG.</v>
      </c>
      <c r="C13" s="811"/>
      <c r="D13" s="811"/>
      <c r="E13" s="811"/>
      <c r="F13" s="811"/>
      <c r="G13" s="811"/>
      <c r="H13" s="811"/>
      <c r="I13" s="811"/>
      <c r="J13" s="811"/>
      <c r="K13" s="811"/>
      <c r="L13" s="120"/>
    </row>
    <row r="14" spans="1:12" s="321" customFormat="1" ht="25.5" customHeight="1" x14ac:dyDescent="0.2">
      <c r="A14" s="124">
        <v>4</v>
      </c>
      <c r="B14" s="810" t="str">
        <f>Translations!$B$26</f>
        <v xml:space="preserve">Le présent modèle de plan méthodologique de surveillance a été établi au nom de la Commission par les consultants de celle-ci (Umweltbundesamt GmbH Austria et SQ Consult).
Les opinions exprimées dans ce fichier sont celles des auteurs et ne reflètent pas nécessairement la position de la Commission européenne. </v>
      </c>
      <c r="C14" s="811"/>
      <c r="D14" s="811"/>
      <c r="E14" s="811"/>
      <c r="F14" s="811"/>
      <c r="G14" s="811"/>
      <c r="H14" s="811"/>
      <c r="I14" s="811"/>
      <c r="J14" s="811"/>
      <c r="K14" s="811"/>
      <c r="L14" s="120"/>
    </row>
    <row r="15" spans="1:12" s="321" customFormat="1" ht="18" x14ac:dyDescent="0.2">
      <c r="A15" s="124">
        <v>5</v>
      </c>
      <c r="B15" s="818" t="str">
        <f>Translations!$B$809</f>
        <v>Il s’agit de la version finale du modèle mis à jour pour 2026-2030. Version du 15 avril 2024</v>
      </c>
      <c r="C15" s="819"/>
      <c r="D15" s="819"/>
      <c r="E15" s="819"/>
      <c r="F15" s="819"/>
      <c r="G15" s="819"/>
      <c r="H15" s="819"/>
      <c r="I15" s="819"/>
      <c r="J15" s="819"/>
      <c r="K15" s="819"/>
      <c r="L15" s="120"/>
    </row>
    <row r="16" spans="1:12" s="321" customFormat="1" x14ac:dyDescent="0.2">
      <c r="A16" s="122"/>
      <c r="B16" s="122"/>
      <c r="C16" s="122"/>
      <c r="D16" s="122"/>
      <c r="E16" s="122"/>
      <c r="F16" s="122"/>
      <c r="G16" s="122"/>
      <c r="H16" s="122"/>
      <c r="I16" s="122"/>
      <c r="J16" s="123"/>
      <c r="K16" s="123"/>
      <c r="L16" s="120"/>
    </row>
    <row r="17" spans="1:12" s="321" customFormat="1" ht="15.75" x14ac:dyDescent="0.25">
      <c r="A17" s="119"/>
      <c r="B17" s="813" t="str">
        <f>Translations!$B$28</f>
        <v>Comment utiliser ce fichier ?</v>
      </c>
      <c r="C17" s="813"/>
      <c r="D17" s="813"/>
      <c r="E17" s="813"/>
      <c r="F17" s="813"/>
      <c r="G17" s="813"/>
      <c r="H17" s="813"/>
      <c r="I17" s="813"/>
      <c r="J17" s="813"/>
      <c r="K17" s="813"/>
      <c r="L17" s="120"/>
    </row>
    <row r="18" spans="1:12" s="321" customFormat="1" x14ac:dyDescent="0.2">
      <c r="A18" s="122"/>
      <c r="B18" s="122"/>
      <c r="C18" s="122"/>
      <c r="D18" s="122"/>
      <c r="E18" s="122"/>
      <c r="F18" s="122"/>
      <c r="G18" s="122"/>
      <c r="H18" s="122"/>
      <c r="I18" s="122"/>
      <c r="J18" s="123"/>
      <c r="K18" s="123"/>
      <c r="L18" s="120"/>
    </row>
    <row r="19" spans="1:12" s="321" customFormat="1" x14ac:dyDescent="0.2">
      <c r="A19" s="124">
        <v>6</v>
      </c>
      <c r="B19" s="810" t="str">
        <f>Translations!$B$29</f>
        <v>Le calcul automatique (dans le menu Formules/Options de calcul) doit être activé.</v>
      </c>
      <c r="C19" s="811"/>
      <c r="D19" s="811"/>
      <c r="E19" s="811"/>
      <c r="F19" s="811"/>
      <c r="G19" s="811"/>
      <c r="H19" s="811"/>
      <c r="I19" s="811"/>
      <c r="J19" s="811"/>
      <c r="K19" s="811"/>
      <c r="L19" s="120"/>
    </row>
    <row r="20" spans="1:12" s="321" customFormat="1" ht="25.5" customHeight="1" x14ac:dyDescent="0.2">
      <c r="A20" s="121"/>
      <c r="B20" s="810" t="str">
        <f>Translations!$B$30</f>
        <v xml:space="preserve">Il est recommandé de progresser dans le fichier en commençant par le début. Vous serez guidé tout au long du formulaire par certaines fonctions qui dépendent de l'information saisie antérieurement, telles que le changement de couleur des cellules lorsqu'une entrée n'est pas nécessaire (voir codes de couleur ci-après). </v>
      </c>
      <c r="C20" s="811"/>
      <c r="D20" s="811"/>
      <c r="E20" s="811"/>
      <c r="F20" s="811"/>
      <c r="G20" s="811"/>
      <c r="H20" s="811"/>
      <c r="I20" s="811"/>
      <c r="J20" s="811"/>
      <c r="K20" s="811"/>
      <c r="L20" s="120"/>
    </row>
    <row r="21" spans="1:12" s="321" customFormat="1" ht="39.950000000000003" customHeight="1" x14ac:dyDescent="0.2">
      <c r="A21" s="124"/>
      <c r="B21" s="810" t="str">
        <f>Translations!$B$31</f>
        <v>Dans plusieurs champs, vous pouvez choisir parmi des entrées prédéfinies. Pour effectuer votre choix à partir d’une telle «liste déroulante», cliquez avec la souris sur la petite flèche apparaissant sur le côté droit de la cellule ou appuyez sur les touches «Alt + Flèche vers le bas» après avoir sélectionné la cellule. Certains champs vous permettent de saisir votre propre texte, même s’il existe une liste déroulante. C’est le cas lorsque la liste déroulante contient des entrées vides.</v>
      </c>
      <c r="C21" s="811"/>
      <c r="D21" s="811"/>
      <c r="E21" s="811"/>
      <c r="F21" s="811"/>
      <c r="G21" s="811"/>
      <c r="H21" s="811"/>
      <c r="I21" s="811"/>
      <c r="J21" s="811"/>
      <c r="K21" s="811"/>
      <c r="L21" s="120"/>
    </row>
    <row r="22" spans="1:12" s="321" customFormat="1" ht="25.5" customHeight="1" x14ac:dyDescent="0.2">
      <c r="A22" s="124">
        <v>7</v>
      </c>
      <c r="B22" s="810" t="str">
        <f>Translations!$B$32</f>
        <v>Des messages d’erreurs apparaîtront parfois, si les données saisies sont incomplètes. Cependant, l’absence de message d’erreur ne garantit pas l’absence d’erreurs de calcul, car un contrôle de l’exhaustivité des données n’est pas toujours possible. Si aucun résultat n’apparaît dans un champ en vert, on peut supposer qu’il manque des données.</v>
      </c>
      <c r="C22" s="811"/>
      <c r="D22" s="811"/>
      <c r="E22" s="811"/>
      <c r="F22" s="811"/>
      <c r="G22" s="811"/>
      <c r="H22" s="811"/>
      <c r="I22" s="811"/>
      <c r="J22" s="811"/>
      <c r="K22" s="811"/>
      <c r="L22" s="120"/>
    </row>
    <row r="23" spans="1:12" s="321" customFormat="1" ht="12.75" customHeight="1" x14ac:dyDescent="0.2">
      <c r="A23" s="124"/>
      <c r="B23" s="810" t="str">
        <f>Translations!$B$33</f>
        <v>Il convient de veiller tout particulièrement à la cohérence entre les données et les unités indiquées.</v>
      </c>
      <c r="C23" s="811"/>
      <c r="D23" s="811"/>
      <c r="E23" s="811"/>
      <c r="F23" s="811"/>
      <c r="G23" s="811"/>
      <c r="H23" s="811"/>
      <c r="I23" s="811"/>
      <c r="J23" s="811"/>
      <c r="K23" s="811"/>
      <c r="L23" s="120"/>
    </row>
    <row r="24" spans="1:12" s="321" customFormat="1" ht="12.75" customHeight="1" x14ac:dyDescent="0.2">
      <c r="A24" s="124"/>
      <c r="B24" s="125" t="str">
        <f>Translations!$B$34</f>
        <v>Les messages d'erreur sont souvent très concis en raison du manque d'espace. Les plus importants sont les suivants:</v>
      </c>
      <c r="C24" s="123"/>
      <c r="D24" s="123"/>
      <c r="E24" s="123"/>
      <c r="F24" s="123"/>
      <c r="G24" s="123"/>
      <c r="H24" s="123"/>
      <c r="I24" s="123"/>
      <c r="J24" s="123"/>
      <c r="K24" s="123"/>
      <c r="L24" s="120"/>
    </row>
    <row r="25" spans="1:12" s="321" customFormat="1" ht="12.75" customHeight="1" x14ac:dyDescent="0.2">
      <c r="A25" s="124"/>
      <c r="B25" s="125"/>
      <c r="C25" s="126" t="str">
        <f>Translations!$B$35</f>
        <v>incomplet!</v>
      </c>
      <c r="D25" s="824" t="str">
        <f>Translations!$B$36</f>
        <v>Signifie que les données sont insuffisantes pour permettre le calcul (par exemple, il manque un facteur d'émission pour une année).</v>
      </c>
      <c r="E25" s="825"/>
      <c r="F25" s="825"/>
      <c r="G25" s="825"/>
      <c r="H25" s="825"/>
      <c r="I25" s="825"/>
      <c r="J25" s="825"/>
      <c r="K25" s="825"/>
      <c r="L25" s="120"/>
    </row>
    <row r="26" spans="1:12" s="321" customFormat="1" ht="12.75" customHeight="1" x14ac:dyDescent="0.2">
      <c r="A26" s="124"/>
      <c r="B26" s="125"/>
      <c r="C26" s="126" t="str">
        <f>Translations!$B$37</f>
        <v>incohérent!</v>
      </c>
      <c r="D26" s="824" t="str">
        <f>Translations!$B$38</f>
        <v>Les unités sélectionnées ne sont pas cohérentes, et les calculs basés sur les entrées correspondantes aboutiront à des résultats erronés.</v>
      </c>
      <c r="E26" s="825"/>
      <c r="F26" s="825"/>
      <c r="G26" s="825"/>
      <c r="H26" s="825"/>
      <c r="I26" s="825"/>
      <c r="J26" s="825"/>
      <c r="K26" s="825"/>
      <c r="L26" s="120"/>
    </row>
    <row r="27" spans="1:12" s="321" customFormat="1" ht="12.75" customHeight="1" x14ac:dyDescent="0.2">
      <c r="A27" s="124"/>
      <c r="B27" s="125"/>
      <c r="C27" s="126" t="str">
        <f>Translations!$B$39</f>
        <v>négatif!</v>
      </c>
      <c r="D27" s="824" t="str">
        <f>Translations!$B$40</f>
        <v>Pour ce calcul, les valeurs négatives ne sont pas autorisées.</v>
      </c>
      <c r="E27" s="825"/>
      <c r="F27" s="825"/>
      <c r="G27" s="825"/>
      <c r="H27" s="825"/>
      <c r="I27" s="825"/>
      <c r="J27" s="825"/>
      <c r="K27" s="825"/>
      <c r="L27" s="120"/>
    </row>
    <row r="28" spans="1:12" s="321" customFormat="1" ht="12.75" customHeight="1" x14ac:dyDescent="0.2">
      <c r="A28" s="124"/>
      <c r="B28" s="125"/>
      <c r="C28" s="126" t="str">
        <f>Translations!$B$41</f>
        <v>Saisie manuelle!</v>
      </c>
      <c r="D28" s="824" t="str">
        <f>Translations!$B$42</f>
        <v>Signifie que les données doivent être introduites manuellement lorsque le calcul d'un paramètre ne peut s'effectuer automatiquement.</v>
      </c>
      <c r="E28" s="825"/>
      <c r="F28" s="825"/>
      <c r="G28" s="825"/>
      <c r="H28" s="825"/>
      <c r="I28" s="825"/>
      <c r="J28" s="825"/>
      <c r="K28" s="825"/>
      <c r="L28" s="120"/>
    </row>
    <row r="29" spans="1:12" s="321" customFormat="1" ht="12.75" customHeight="1" x14ac:dyDescent="0.2">
      <c r="A29" s="124"/>
      <c r="B29" s="125"/>
      <c r="C29" s="127" t="str">
        <f>Translations!$B$43</f>
        <v>Introduire les données à la section A.III.3!</v>
      </c>
      <c r="D29" s="826" t="str">
        <f>Translations!$B$44</f>
        <v>Ce type de message fait référence à des sections du document. Il signifie qu’il manque des données dans les sections indiquées.</v>
      </c>
      <c r="E29" s="827"/>
      <c r="F29" s="827"/>
      <c r="G29" s="827"/>
      <c r="H29" s="827"/>
      <c r="I29" s="827"/>
      <c r="J29" s="827"/>
      <c r="K29" s="827"/>
      <c r="L29" s="120"/>
    </row>
    <row r="30" spans="1:12" s="321" customFormat="1" ht="12.75" customHeight="1" x14ac:dyDescent="0.2">
      <c r="A30" s="124"/>
      <c r="B30" s="125"/>
      <c r="C30" s="128" t="s">
        <v>529</v>
      </c>
      <c r="D30" s="828"/>
      <c r="E30" s="829"/>
      <c r="F30" s="829"/>
      <c r="G30" s="829"/>
      <c r="H30" s="829"/>
      <c r="I30" s="829"/>
      <c r="J30" s="829"/>
      <c r="K30" s="829"/>
      <c r="L30" s="120"/>
    </row>
    <row r="31" spans="1:12" s="321" customFormat="1" ht="12.75" customHeight="1" x14ac:dyDescent="0.2">
      <c r="A31" s="124"/>
      <c r="B31" s="125"/>
      <c r="C31" s="125"/>
      <c r="D31" s="125"/>
      <c r="E31" s="125"/>
      <c r="F31" s="125"/>
      <c r="G31" s="125"/>
      <c r="H31" s="125"/>
      <c r="I31" s="125"/>
      <c r="J31" s="125"/>
      <c r="K31" s="125"/>
      <c r="L31" s="120"/>
    </row>
    <row r="32" spans="1:12" s="322" customFormat="1" ht="12.75" customHeight="1" x14ac:dyDescent="0.2">
      <c r="A32" s="124">
        <v>8</v>
      </c>
      <c r="B32" s="830" t="str">
        <f>Translations!$B$45</f>
        <v>Codes de couleur et polices de caractères:</v>
      </c>
      <c r="C32" s="821"/>
      <c r="D32" s="821"/>
      <c r="E32" s="821"/>
      <c r="F32" s="821"/>
      <c r="G32" s="821"/>
      <c r="H32" s="821"/>
      <c r="I32" s="821"/>
      <c r="J32" s="821"/>
      <c r="K32" s="821"/>
      <c r="L32" s="120"/>
    </row>
    <row r="33" spans="1:12" s="322" customFormat="1" ht="12.75" customHeight="1" x14ac:dyDescent="0.2">
      <c r="A33" s="129"/>
      <c r="B33" s="820" t="str">
        <f>Translations!$B$46</f>
        <v>Texte noir en caractères gras:</v>
      </c>
      <c r="C33" s="821"/>
      <c r="D33" s="822" t="str">
        <f>Translations!$B$47</f>
        <v>Ce texte décrit les données requises.</v>
      </c>
      <c r="E33" s="822"/>
      <c r="F33" s="822"/>
      <c r="G33" s="822"/>
      <c r="H33" s="822"/>
      <c r="I33" s="822"/>
      <c r="J33" s="822"/>
      <c r="K33" s="823"/>
      <c r="L33" s="120"/>
    </row>
    <row r="34" spans="1:12" s="322" customFormat="1" x14ac:dyDescent="0.2">
      <c r="A34" s="129"/>
      <c r="B34" s="831" t="str">
        <f>Translations!$B$48</f>
        <v>Texte en italique en caractères plus petits:</v>
      </c>
      <c r="C34" s="832"/>
      <c r="D34" s="822" t="str">
        <f>Translations!$B$49</f>
        <v xml:space="preserve">Ce texte fournit des explications complémentaires. </v>
      </c>
      <c r="E34" s="822"/>
      <c r="F34" s="822"/>
      <c r="G34" s="822"/>
      <c r="H34" s="822"/>
      <c r="I34" s="822"/>
      <c r="J34" s="822"/>
      <c r="K34" s="823"/>
      <c r="L34" s="120"/>
    </row>
    <row r="35" spans="1:12" s="322" customFormat="1" ht="12.75" customHeight="1" x14ac:dyDescent="0.2">
      <c r="A35" s="129"/>
      <c r="B35" s="833"/>
      <c r="C35" s="834"/>
      <c r="D35" s="822" t="str">
        <f>Translations!$B$50</f>
        <v>Les champs en jaune doivent être obligatoirement remplis. Cependant, si l’information demandée n’est pas pertinente pour l’installation, aucune donnée n’est requise.</v>
      </c>
      <c r="E35" s="822"/>
      <c r="F35" s="822"/>
      <c r="G35" s="822"/>
      <c r="H35" s="822"/>
      <c r="I35" s="822"/>
      <c r="J35" s="822"/>
      <c r="K35" s="823"/>
      <c r="L35" s="120"/>
    </row>
    <row r="36" spans="1:12" s="322" customFormat="1" x14ac:dyDescent="0.2">
      <c r="A36" s="129"/>
      <c r="B36" s="835"/>
      <c r="C36" s="834"/>
      <c r="D36" s="836" t="str">
        <f>Translations!$B$51</f>
        <v>Les champs en jaune clair sont facultatifs.</v>
      </c>
      <c r="E36" s="821"/>
      <c r="F36" s="821"/>
      <c r="G36" s="821"/>
      <c r="H36" s="821"/>
      <c r="I36" s="821"/>
      <c r="J36" s="821"/>
      <c r="K36" s="821"/>
      <c r="L36" s="120"/>
    </row>
    <row r="37" spans="1:12" s="322" customFormat="1" x14ac:dyDescent="0.2">
      <c r="A37" s="129"/>
      <c r="B37" s="837"/>
      <c r="C37" s="838"/>
      <c r="D37" s="836" t="str">
        <f>Translations!$B$52</f>
        <v>Dans les champs en vert figurent les résultats calculés automatiquement. Le texte en rouge est réservé aux messages d’erreur (données manquantes, etc.).</v>
      </c>
      <c r="E37" s="821"/>
      <c r="F37" s="821"/>
      <c r="G37" s="821"/>
      <c r="H37" s="821"/>
      <c r="I37" s="821"/>
      <c r="J37" s="821"/>
      <c r="K37" s="821"/>
      <c r="L37" s="120"/>
    </row>
    <row r="38" spans="1:12" s="322" customFormat="1" ht="12.75" customHeight="1" x14ac:dyDescent="0.2">
      <c r="A38" s="129"/>
      <c r="B38" s="839"/>
      <c r="C38" s="838"/>
      <c r="D38" s="822" t="str">
        <f>Translations!$B$53</f>
        <v>Un champ hachuré indique qu’il n’y a plus lieu de remplir ce champ en raison de l’information saisie dans un autre champ.</v>
      </c>
      <c r="E38" s="822"/>
      <c r="F38" s="822"/>
      <c r="G38" s="822"/>
      <c r="H38" s="822"/>
      <c r="I38" s="822"/>
      <c r="J38" s="822"/>
      <c r="K38" s="823"/>
      <c r="L38" s="120"/>
    </row>
    <row r="39" spans="1:12" s="322" customFormat="1" x14ac:dyDescent="0.2">
      <c r="A39" s="129"/>
      <c r="B39" s="840"/>
      <c r="C39" s="840"/>
      <c r="D39" s="822" t="str">
        <f>Translations!$B$54</f>
        <v>Les zones grisées doivent être remplies par les États membres avant la publication de la version adaptée du modèle.</v>
      </c>
      <c r="E39" s="821"/>
      <c r="F39" s="821"/>
      <c r="G39" s="821"/>
      <c r="H39" s="821"/>
      <c r="I39" s="821"/>
      <c r="J39" s="821"/>
      <c r="K39" s="821"/>
      <c r="L39" s="120"/>
    </row>
    <row r="40" spans="1:12" s="322" customFormat="1" x14ac:dyDescent="0.2">
      <c r="A40" s="129"/>
      <c r="B40" s="841"/>
      <c r="C40" s="841"/>
      <c r="D40" s="822" t="str">
        <f>Translations!$B$55</f>
        <v>Les zones en gris clair sont réservées à la navigation et aux hyperliens.</v>
      </c>
      <c r="E40" s="821"/>
      <c r="F40" s="821"/>
      <c r="G40" s="821"/>
      <c r="H40" s="821"/>
      <c r="I40" s="821"/>
      <c r="J40" s="821"/>
      <c r="K40" s="821"/>
      <c r="L40" s="120"/>
    </row>
    <row r="41" spans="1:12" s="322" customFormat="1" x14ac:dyDescent="0.2">
      <c r="A41" s="129"/>
      <c r="B41" s="130"/>
      <c r="C41" s="131"/>
      <c r="D41" s="129"/>
      <c r="E41" s="129"/>
      <c r="F41" s="129"/>
      <c r="G41" s="129"/>
      <c r="H41" s="129"/>
      <c r="I41" s="129"/>
      <c r="J41" s="129"/>
      <c r="K41" s="84"/>
      <c r="L41" s="120"/>
    </row>
    <row r="42" spans="1:12" s="321" customFormat="1" ht="39.950000000000003" customHeight="1" x14ac:dyDescent="0.2">
      <c r="A42" s="124">
        <v>9</v>
      </c>
      <c r="B42" s="810" t="str">
        <f>Translations!$B$56</f>
        <v>Les panneaux de navigation au début de chaque feuille contiennent des hyperliens permettant d’accéder rapidement aux différentes sections du document. La première ligne («Table des matières», «Feuille précédente», «Feuille suivante», «Résumé») et les points «Début de feuille» et «Fin de feuille» sont identiques sur toutes les feuilles. Selon la feuille, le menu comporte plus ou moins d’éléments. Si la couleur du fond de l’une des zones d’hyperlien devient rouge, cela signifie qu’il manque des données dans la section correspondante (et non dans l’ensemble des feuilles).</v>
      </c>
      <c r="C42" s="811"/>
      <c r="D42" s="811"/>
      <c r="E42" s="811"/>
      <c r="F42" s="811"/>
      <c r="G42" s="811"/>
      <c r="H42" s="811"/>
      <c r="I42" s="811"/>
      <c r="J42" s="811"/>
      <c r="K42" s="811"/>
      <c r="L42" s="120"/>
    </row>
    <row r="43" spans="1:12" s="321" customFormat="1" ht="39.950000000000003" customHeight="1" x14ac:dyDescent="0.2">
      <c r="A43" s="124">
        <v>10</v>
      </c>
      <c r="B43" s="810" t="str">
        <f>Translations!$B$57</f>
        <v>Ce modèle a été verrouillé pour empêcher la saisie de données en dehors des champs en jaune. Toutefois, pour des raisons de transparence, aucun mot de passe n’a été établi. Cela permet de voir toutes les formules. Il est recommandé de maintenir la protection activée lorsque le fichier est utilisé pour saisir des données. La protection des feuilles ne devrait être désactivée que pour vérifier la validité des formules. Il est recommandé de procéder à cette opération dans un fichier à part.</v>
      </c>
      <c r="C43" s="811"/>
      <c r="D43" s="811"/>
      <c r="E43" s="811"/>
      <c r="F43" s="811"/>
      <c r="G43" s="811"/>
      <c r="H43" s="811"/>
      <c r="I43" s="811"/>
      <c r="J43" s="811"/>
      <c r="K43" s="811"/>
      <c r="L43" s="120"/>
    </row>
    <row r="44" spans="1:12" s="321" customFormat="1" ht="39.950000000000003" customHeight="1" x14ac:dyDescent="0.2">
      <c r="A44" s="124">
        <v>11</v>
      </c>
      <c r="B44" s="842" t="str">
        <f>Translations!$B$58</f>
        <v>Afin de protéger les formules contre toute modification involontaire aboutissant généralement à des résultats erronés et trompeurs, 
il est capital de NE PAS UTILISER les fonctions COUPER et COLLER.
Si vous souhaitez déplacer des données, COPIEZ les et COLLEZ les d’abord, puis effacez les données non désirées de l’endroit initial (erroné).</v>
      </c>
      <c r="C44" s="843"/>
      <c r="D44" s="843"/>
      <c r="E44" s="843"/>
      <c r="F44" s="843"/>
      <c r="G44" s="843"/>
      <c r="H44" s="843"/>
      <c r="I44" s="843"/>
      <c r="J44" s="843"/>
      <c r="K44" s="843"/>
      <c r="L44" s="120"/>
    </row>
    <row r="45" spans="1:12" s="321" customFormat="1" ht="51.95" customHeight="1" x14ac:dyDescent="0.2">
      <c r="A45" s="124">
        <v>12</v>
      </c>
      <c r="B45" s="810" t="str">
        <f>Translations!$B$59</f>
        <v>Les champs de données n’ont pas été optimisés pour les formats numériques et autres. Cependant, la protection des feuilles a été limitée de manière à vous permettre d’utiliser vos propres formats. Vous pouvez notamment décider du nombre de décimales affichées. En principe, le nombre de décimales est indépendant du degré de précision du calcul. En principe, l’option «Precision as displayed» de MS Excel devrait être désactivée. Pour de plus amples renseignements, consultez la fonction «Help» de MS Excel à ce sujet.</v>
      </c>
      <c r="C45" s="811"/>
      <c r="D45" s="811"/>
      <c r="E45" s="811"/>
      <c r="F45" s="811"/>
      <c r="G45" s="811"/>
      <c r="H45" s="811"/>
      <c r="I45" s="811"/>
      <c r="J45" s="811"/>
      <c r="K45" s="811"/>
      <c r="L45" s="120"/>
    </row>
    <row r="46" spans="1:12" s="321" customFormat="1" ht="12.75" customHeight="1" thickBot="1" x14ac:dyDescent="0.25">
      <c r="A46" s="121"/>
      <c r="B46" s="810"/>
      <c r="C46" s="811"/>
      <c r="D46" s="811"/>
      <c r="E46" s="811"/>
      <c r="F46" s="811"/>
      <c r="G46" s="811"/>
      <c r="H46" s="811"/>
      <c r="I46" s="811"/>
      <c r="J46" s="811"/>
      <c r="K46" s="811"/>
      <c r="L46" s="120"/>
    </row>
    <row r="47" spans="1:12" s="321" customFormat="1" ht="72" customHeight="1" thickBot="1" x14ac:dyDescent="0.25">
      <c r="A47" s="124">
        <v>13</v>
      </c>
      <c r="B47" s="844" t="str">
        <f>Translations!$B$60</f>
        <v>CLAUSE DE NON-RESPONSABILITÉ: Toutes les formules ont été soigneusement élaborées. Néanmoins, la possibilité qu'elles contiennent des erreurs ne peut être totalement exclue.
Comme indiqué précédemment, la transparence totale est garantie aux fins du contrôle de la validité des calculs Ni les auteurs de ce fichier ni la Commission européenne ne peuvent être tenus responsables des éventuels dommages découlant de résultats erronés ou trompeurs obtenus à partir des calculs fournis. 
La vérification de l'exactitude des données notifiées à l'autorité compétente relève entièrement de la responsabilité de l'utilisateur de ce fichier (c'est-à-dire l'exploitant de l'installation relevant du SEQE).</v>
      </c>
      <c r="C47" s="845"/>
      <c r="D47" s="845"/>
      <c r="E47" s="845"/>
      <c r="F47" s="845"/>
      <c r="G47" s="845"/>
      <c r="H47" s="845"/>
      <c r="I47" s="845"/>
      <c r="J47" s="845"/>
      <c r="K47" s="846"/>
      <c r="L47" s="120"/>
    </row>
    <row r="48" spans="1:12" x14ac:dyDescent="0.2">
      <c r="A48" s="117"/>
      <c r="B48" s="117"/>
      <c r="C48" s="117"/>
      <c r="D48" s="117"/>
      <c r="E48" s="117"/>
      <c r="F48" s="117"/>
      <c r="G48" s="117"/>
      <c r="H48" s="117"/>
      <c r="I48" s="117"/>
      <c r="J48" s="117"/>
      <c r="K48" s="81"/>
      <c r="L48" s="120"/>
    </row>
    <row r="49" spans="1:12" x14ac:dyDescent="0.2">
      <c r="A49" s="117"/>
      <c r="B49" s="117"/>
      <c r="C49" s="117"/>
      <c r="D49" s="117"/>
      <c r="E49" s="117"/>
      <c r="F49" s="117"/>
      <c r="G49" s="117"/>
      <c r="H49" s="117"/>
      <c r="I49" s="117"/>
      <c r="J49" s="117"/>
      <c r="K49" s="81"/>
      <c r="L49" s="120"/>
    </row>
    <row r="50" spans="1:12" s="321" customFormat="1" ht="15.75" x14ac:dyDescent="0.25">
      <c r="A50" s="119"/>
      <c r="B50" s="813" t="str">
        <f>Translations!$B$61</f>
        <v>Informations propres à l’État membre</v>
      </c>
      <c r="C50" s="813"/>
      <c r="D50" s="813"/>
      <c r="E50" s="813"/>
      <c r="F50" s="813"/>
      <c r="G50" s="813"/>
      <c r="H50" s="813"/>
      <c r="I50" s="813"/>
      <c r="J50" s="813"/>
      <c r="K50" s="813"/>
      <c r="L50" s="120"/>
    </row>
    <row r="51" spans="1:12" s="321" customFormat="1" x14ac:dyDescent="0.2">
      <c r="A51" s="122"/>
      <c r="B51" s="122"/>
      <c r="C51" s="122"/>
      <c r="D51" s="122"/>
      <c r="E51" s="122"/>
      <c r="F51" s="122"/>
      <c r="G51" s="122"/>
      <c r="H51" s="122"/>
      <c r="I51" s="122"/>
      <c r="J51" s="123"/>
      <c r="K51" s="123"/>
      <c r="L51" s="120"/>
    </row>
    <row r="52" spans="1:12" s="321" customFormat="1" ht="15" customHeight="1" x14ac:dyDescent="0.2">
      <c r="A52" s="123"/>
      <c r="B52" s="847" t="str">
        <f>Translations!$B$62</f>
        <v>La présente déclaration doit être remise à votre autorité compétente, à l’adresse suivante:</v>
      </c>
      <c r="C52" s="847"/>
      <c r="D52" s="847"/>
      <c r="E52" s="847"/>
      <c r="F52" s="847"/>
      <c r="G52" s="847"/>
      <c r="H52" s="847"/>
      <c r="I52" s="847"/>
      <c r="J52" s="847"/>
      <c r="K52" s="847"/>
      <c r="L52" s="120"/>
    </row>
    <row r="53" spans="1:12" x14ac:dyDescent="0.2">
      <c r="A53" s="129"/>
      <c r="B53" s="129"/>
      <c r="C53" s="129"/>
      <c r="D53" s="129"/>
      <c r="E53" s="129"/>
      <c r="F53" s="129"/>
      <c r="G53" s="129"/>
      <c r="H53" s="129"/>
      <c r="I53" s="129"/>
      <c r="J53" s="129"/>
      <c r="K53" s="84"/>
      <c r="L53" s="81"/>
    </row>
    <row r="54" spans="1:12" x14ac:dyDescent="0.2">
      <c r="A54" s="129"/>
      <c r="B54" s="129"/>
      <c r="C54" s="129"/>
      <c r="D54" s="848" t="str">
        <f>Translations!$B$63</f>
        <v>Adresse précise à fournir par l’État membre</v>
      </c>
      <c r="E54" s="849"/>
      <c r="F54" s="849"/>
      <c r="G54" s="850"/>
      <c r="H54" s="129"/>
      <c r="I54" s="129"/>
      <c r="J54" s="129"/>
      <c r="K54" s="84"/>
      <c r="L54" s="81"/>
    </row>
    <row r="55" spans="1:12" x14ac:dyDescent="0.2">
      <c r="A55" s="129"/>
      <c r="B55" s="129"/>
      <c r="C55" s="129"/>
      <c r="D55" s="851"/>
      <c r="E55" s="852"/>
      <c r="F55" s="852"/>
      <c r="G55" s="853"/>
      <c r="H55" s="129"/>
      <c r="I55" s="129"/>
      <c r="J55" s="129"/>
      <c r="K55" s="84"/>
      <c r="L55" s="81"/>
    </row>
    <row r="56" spans="1:12" x14ac:dyDescent="0.2">
      <c r="A56" s="129"/>
      <c r="B56" s="129"/>
      <c r="C56" s="129"/>
      <c r="D56" s="851"/>
      <c r="E56" s="852"/>
      <c r="F56" s="852"/>
      <c r="G56" s="853"/>
      <c r="H56" s="129"/>
      <c r="I56" s="129"/>
      <c r="J56" s="129"/>
      <c r="K56" s="84"/>
      <c r="L56" s="81"/>
    </row>
    <row r="57" spans="1:12" x14ac:dyDescent="0.2">
      <c r="A57" s="129"/>
      <c r="B57" s="117"/>
      <c r="C57" s="129"/>
      <c r="D57" s="851"/>
      <c r="E57" s="852"/>
      <c r="F57" s="852"/>
      <c r="G57" s="853"/>
      <c r="H57" s="129"/>
      <c r="I57" s="129"/>
      <c r="J57" s="129"/>
      <c r="K57" s="84"/>
      <c r="L57" s="81"/>
    </row>
    <row r="58" spans="1:12" x14ac:dyDescent="0.2">
      <c r="A58" s="129"/>
      <c r="B58" s="129"/>
      <c r="C58" s="129"/>
      <c r="D58" s="851"/>
      <c r="E58" s="852"/>
      <c r="F58" s="852"/>
      <c r="G58" s="853"/>
      <c r="H58" s="129"/>
      <c r="I58" s="129"/>
      <c r="J58" s="129"/>
      <c r="K58" s="84"/>
      <c r="L58" s="81"/>
    </row>
    <row r="59" spans="1:12" x14ac:dyDescent="0.2">
      <c r="A59" s="129"/>
      <c r="B59" s="129"/>
      <c r="C59" s="129"/>
      <c r="D59" s="851"/>
      <c r="E59" s="852"/>
      <c r="F59" s="852"/>
      <c r="G59" s="853"/>
      <c r="H59" s="129"/>
      <c r="I59" s="129"/>
      <c r="J59" s="129"/>
      <c r="K59" s="84"/>
      <c r="L59" s="81"/>
    </row>
    <row r="60" spans="1:12" x14ac:dyDescent="0.2">
      <c r="A60" s="129"/>
      <c r="B60" s="129"/>
      <c r="C60" s="129"/>
      <c r="D60" s="851"/>
      <c r="E60" s="852"/>
      <c r="F60" s="852"/>
      <c r="G60" s="853"/>
      <c r="H60" s="129"/>
      <c r="I60" s="129"/>
      <c r="J60" s="129"/>
      <c r="K60" s="84"/>
      <c r="L60" s="81"/>
    </row>
    <row r="61" spans="1:12" x14ac:dyDescent="0.2">
      <c r="A61" s="129"/>
      <c r="B61" s="129"/>
      <c r="C61" s="129"/>
      <c r="D61" s="854"/>
      <c r="E61" s="855"/>
      <c r="F61" s="855"/>
      <c r="G61" s="856"/>
      <c r="H61" s="129"/>
      <c r="I61" s="129"/>
      <c r="J61" s="129"/>
      <c r="K61" s="84"/>
      <c r="L61" s="81"/>
    </row>
    <row r="62" spans="1:12" x14ac:dyDescent="0.2">
      <c r="A62" s="129"/>
      <c r="B62" s="129"/>
      <c r="C62" s="129"/>
      <c r="D62" s="129"/>
      <c r="E62" s="129"/>
      <c r="F62" s="129"/>
      <c r="G62" s="129"/>
      <c r="H62" s="129"/>
      <c r="I62" s="129"/>
      <c r="J62" s="129"/>
      <c r="K62" s="84"/>
      <c r="L62" s="81"/>
    </row>
    <row r="63" spans="1:12" x14ac:dyDescent="0.2">
      <c r="A63" s="117"/>
      <c r="B63" s="117"/>
      <c r="C63" s="117"/>
      <c r="D63" s="117"/>
      <c r="E63" s="117"/>
      <c r="F63" s="117"/>
      <c r="G63" s="117"/>
      <c r="H63" s="117"/>
      <c r="I63" s="117"/>
      <c r="J63" s="117"/>
      <c r="K63" s="81"/>
      <c r="L63" s="81"/>
    </row>
    <row r="64" spans="1:12" ht="15.75" x14ac:dyDescent="0.2">
      <c r="A64" s="81"/>
      <c r="B64" s="857" t="str">
        <f>Translations!$B$64</f>
        <v>Sources d’information:</v>
      </c>
      <c r="C64" s="857"/>
      <c r="D64" s="857"/>
      <c r="E64" s="857"/>
      <c r="F64" s="857"/>
      <c r="G64" s="857"/>
      <c r="H64" s="857"/>
      <c r="I64" s="857"/>
      <c r="J64" s="857"/>
      <c r="K64" s="857"/>
      <c r="L64" s="81"/>
    </row>
    <row r="65" spans="1:12" x14ac:dyDescent="0.2">
      <c r="A65" s="81"/>
      <c r="B65" s="820" t="str">
        <f>Translations!$B$65</f>
        <v>Sites internet de l'EU:</v>
      </c>
      <c r="C65" s="821"/>
      <c r="D65" s="821"/>
      <c r="E65" s="821"/>
      <c r="F65" s="821"/>
      <c r="G65" s="821"/>
      <c r="H65" s="821"/>
      <c r="I65" s="821"/>
      <c r="J65" s="821"/>
      <c r="K65" s="821"/>
      <c r="L65" s="81"/>
    </row>
    <row r="66" spans="1:12" x14ac:dyDescent="0.2">
      <c r="A66" s="81"/>
      <c r="B66" s="847" t="str">
        <f>Translations!$B$66</f>
        <v>Législation de l’UE:</v>
      </c>
      <c r="C66" s="847"/>
      <c r="D66" s="858" t="str">
        <f>Translations!$B$67</f>
        <v xml:space="preserve">http://eur-lex.europa.eu/fr/index.htm </v>
      </c>
      <c r="E66" s="821"/>
      <c r="F66" s="821"/>
      <c r="G66" s="821"/>
      <c r="H66" s="821"/>
      <c r="I66" s="821"/>
      <c r="J66" s="821"/>
      <c r="K66" s="821"/>
      <c r="L66" s="81"/>
    </row>
    <row r="67" spans="1:12" x14ac:dyDescent="0.2">
      <c r="A67" s="81"/>
      <c r="B67" s="847" t="str">
        <f>Translations!$B$68</f>
        <v>Généralités sur le SEQE de l’UE:</v>
      </c>
      <c r="C67" s="847"/>
      <c r="D67" s="858" t="str">
        <f>Translations!$B$69</f>
        <v>https://ec.europa.eu/clima/policies/ets_fr</v>
      </c>
      <c r="E67" s="821"/>
      <c r="F67" s="821"/>
      <c r="G67" s="821"/>
      <c r="H67" s="821"/>
      <c r="I67" s="821"/>
      <c r="J67" s="821"/>
      <c r="K67" s="821"/>
      <c r="L67" s="81"/>
    </row>
    <row r="68" spans="1:12" x14ac:dyDescent="0.2">
      <c r="A68" s="117"/>
      <c r="B68" s="117"/>
      <c r="C68" s="132"/>
      <c r="D68" s="133"/>
      <c r="E68" s="133"/>
      <c r="F68" s="133"/>
      <c r="G68" s="133"/>
      <c r="H68" s="133"/>
      <c r="I68" s="117"/>
      <c r="J68" s="117"/>
      <c r="K68" s="81"/>
      <c r="L68" s="81"/>
    </row>
    <row r="69" spans="1:12" x14ac:dyDescent="0.2">
      <c r="A69" s="81"/>
      <c r="B69" s="820" t="str">
        <f>Translations!$B$70</f>
        <v>Autres sites internet:</v>
      </c>
      <c r="C69" s="821"/>
      <c r="D69" s="821"/>
      <c r="E69" s="821"/>
      <c r="F69" s="821"/>
      <c r="G69" s="821"/>
      <c r="H69" s="821"/>
      <c r="I69" s="821"/>
      <c r="J69" s="821"/>
      <c r="K69" s="821"/>
      <c r="L69" s="81"/>
    </row>
    <row r="70" spans="1:12" x14ac:dyDescent="0.2">
      <c r="A70" s="81"/>
      <c r="B70" s="859" t="str">
        <f>Translations!$B$71</f>
        <v>&lt;à remplir par l’État membre&gt;</v>
      </c>
      <c r="C70" s="859"/>
      <c r="D70" s="859"/>
      <c r="E70" s="859"/>
      <c r="F70" s="859"/>
      <c r="G70" s="859"/>
      <c r="H70" s="859"/>
      <c r="I70" s="859"/>
      <c r="J70" s="859"/>
      <c r="K70" s="859"/>
      <c r="L70" s="81"/>
    </row>
    <row r="71" spans="1:12" x14ac:dyDescent="0.2">
      <c r="A71" s="81"/>
      <c r="B71" s="859"/>
      <c r="C71" s="859"/>
      <c r="D71" s="859"/>
      <c r="E71" s="859"/>
      <c r="F71" s="859"/>
      <c r="G71" s="859"/>
      <c r="H71" s="859"/>
      <c r="I71" s="859"/>
      <c r="J71" s="859"/>
      <c r="K71" s="859"/>
      <c r="L71" s="81"/>
    </row>
    <row r="72" spans="1:12" x14ac:dyDescent="0.2">
      <c r="A72" s="81"/>
      <c r="B72" s="847" t="str">
        <f>Translations!$B$72</f>
        <v>Service d’assistance:</v>
      </c>
      <c r="C72" s="847"/>
      <c r="D72" s="847"/>
      <c r="E72" s="847"/>
      <c r="F72" s="847"/>
      <c r="G72" s="847"/>
      <c r="H72" s="847"/>
      <c r="I72" s="847"/>
      <c r="J72" s="847"/>
      <c r="K72" s="847"/>
      <c r="L72" s="81"/>
    </row>
    <row r="73" spans="1:12" x14ac:dyDescent="0.2">
      <c r="A73" s="81"/>
      <c r="B73" s="859" t="str">
        <f>Translations!$B$73</f>
        <v>&lt;à remplir par l’État membre, le cas échéant&gt;</v>
      </c>
      <c r="C73" s="859"/>
      <c r="D73" s="859"/>
      <c r="E73" s="859"/>
      <c r="F73" s="859"/>
      <c r="G73" s="859"/>
      <c r="H73" s="859"/>
      <c r="I73" s="859"/>
      <c r="J73" s="859"/>
      <c r="K73" s="859"/>
      <c r="L73" s="81"/>
    </row>
    <row r="74" spans="1:12" x14ac:dyDescent="0.2">
      <c r="A74" s="81"/>
      <c r="B74" s="859"/>
      <c r="C74" s="859"/>
      <c r="D74" s="859"/>
      <c r="E74" s="859"/>
      <c r="F74" s="859"/>
      <c r="G74" s="859"/>
      <c r="H74" s="859"/>
      <c r="I74" s="859"/>
      <c r="J74" s="859"/>
      <c r="K74" s="859"/>
      <c r="L74" s="81"/>
    </row>
    <row r="75" spans="1:12" x14ac:dyDescent="0.2">
      <c r="A75" s="81"/>
      <c r="B75" s="133"/>
      <c r="C75" s="133"/>
      <c r="D75" s="133"/>
      <c r="E75" s="133"/>
      <c r="F75" s="133"/>
      <c r="G75" s="133"/>
      <c r="H75" s="133"/>
      <c r="I75" s="133"/>
      <c r="J75" s="133"/>
      <c r="K75" s="133"/>
      <c r="L75" s="81"/>
    </row>
    <row r="76" spans="1:12" s="322" customFormat="1" x14ac:dyDescent="0.25">
      <c r="A76" s="84"/>
      <c r="B76" s="129"/>
      <c r="C76" s="129"/>
      <c r="D76" s="129"/>
      <c r="E76" s="129"/>
      <c r="F76" s="129"/>
      <c r="G76" s="129"/>
      <c r="H76" s="129"/>
      <c r="I76" s="129"/>
      <c r="J76" s="129"/>
      <c r="K76" s="129"/>
      <c r="L76" s="84"/>
    </row>
    <row r="77" spans="1:12" ht="15.75" x14ac:dyDescent="0.2">
      <c r="A77" s="81"/>
      <c r="B77" s="860" t="str">
        <f>Translations!$B$74</f>
        <v>Consignes supplémentaires de l’État membre:</v>
      </c>
      <c r="C77" s="860"/>
      <c r="D77" s="860"/>
      <c r="E77" s="860"/>
      <c r="F77" s="860"/>
      <c r="G77" s="860"/>
      <c r="H77" s="860"/>
      <c r="I77" s="860"/>
      <c r="J77" s="860"/>
      <c r="K77" s="860"/>
      <c r="L77" s="81"/>
    </row>
    <row r="78" spans="1:12" x14ac:dyDescent="0.2">
      <c r="A78" s="81"/>
      <c r="B78" s="859"/>
      <c r="C78" s="859"/>
      <c r="D78" s="859"/>
      <c r="E78" s="859"/>
      <c r="F78" s="859"/>
      <c r="G78" s="859"/>
      <c r="H78" s="859"/>
      <c r="I78" s="859"/>
      <c r="J78" s="859"/>
      <c r="K78" s="859"/>
      <c r="L78" s="81"/>
    </row>
    <row r="79" spans="1:12" x14ac:dyDescent="0.2">
      <c r="A79" s="81"/>
      <c r="B79" s="859"/>
      <c r="C79" s="859"/>
      <c r="D79" s="859"/>
      <c r="E79" s="859"/>
      <c r="F79" s="859"/>
      <c r="G79" s="859"/>
      <c r="H79" s="859"/>
      <c r="I79" s="859"/>
      <c r="J79" s="859"/>
      <c r="K79" s="859"/>
      <c r="L79" s="81"/>
    </row>
    <row r="80" spans="1:12" x14ac:dyDescent="0.2">
      <c r="A80" s="81"/>
      <c r="B80" s="859"/>
      <c r="C80" s="859"/>
      <c r="D80" s="859"/>
      <c r="E80" s="859"/>
      <c r="F80" s="859"/>
      <c r="G80" s="859"/>
      <c r="H80" s="859"/>
      <c r="I80" s="859"/>
      <c r="J80" s="859"/>
      <c r="K80" s="859"/>
      <c r="L80" s="81"/>
    </row>
    <row r="81" spans="1:12" x14ac:dyDescent="0.2">
      <c r="A81" s="81"/>
      <c r="B81" s="859"/>
      <c r="C81" s="859"/>
      <c r="D81" s="859"/>
      <c r="E81" s="859"/>
      <c r="F81" s="859"/>
      <c r="G81" s="859"/>
      <c r="H81" s="859"/>
      <c r="I81" s="859"/>
      <c r="J81" s="859"/>
      <c r="K81" s="859"/>
      <c r="L81" s="81"/>
    </row>
    <row r="82" spans="1:12" x14ac:dyDescent="0.2">
      <c r="A82" s="81"/>
      <c r="B82" s="859"/>
      <c r="C82" s="859"/>
      <c r="D82" s="859"/>
      <c r="E82" s="859"/>
      <c r="F82" s="859"/>
      <c r="G82" s="859"/>
      <c r="H82" s="859"/>
      <c r="I82" s="859"/>
      <c r="J82" s="859"/>
      <c r="K82" s="859"/>
      <c r="L82" s="81"/>
    </row>
    <row r="83" spans="1:12" x14ac:dyDescent="0.2">
      <c r="A83" s="81"/>
      <c r="B83" s="859"/>
      <c r="C83" s="859"/>
      <c r="D83" s="859"/>
      <c r="E83" s="859"/>
      <c r="F83" s="859"/>
      <c r="G83" s="859"/>
      <c r="H83" s="859"/>
      <c r="I83" s="859"/>
      <c r="J83" s="859"/>
      <c r="K83" s="859"/>
      <c r="L83" s="81"/>
    </row>
    <row r="84" spans="1:12" x14ac:dyDescent="0.2">
      <c r="A84" s="81"/>
      <c r="B84" s="859"/>
      <c r="C84" s="859"/>
      <c r="D84" s="859"/>
      <c r="E84" s="859"/>
      <c r="F84" s="859"/>
      <c r="G84" s="859"/>
      <c r="H84" s="859"/>
      <c r="I84" s="859"/>
      <c r="J84" s="859"/>
      <c r="K84" s="859"/>
      <c r="L84" s="81"/>
    </row>
    <row r="85" spans="1:12" x14ac:dyDescent="0.2">
      <c r="A85" s="81"/>
      <c r="B85" s="859"/>
      <c r="C85" s="859"/>
      <c r="D85" s="859"/>
      <c r="E85" s="859"/>
      <c r="F85" s="859"/>
      <c r="G85" s="859"/>
      <c r="H85" s="859"/>
      <c r="I85" s="859"/>
      <c r="J85" s="859"/>
      <c r="K85" s="859"/>
      <c r="L85" s="81"/>
    </row>
    <row r="86" spans="1:12" x14ac:dyDescent="0.2">
      <c r="A86" s="81"/>
      <c r="B86" s="859"/>
      <c r="C86" s="859"/>
      <c r="D86" s="859"/>
      <c r="E86" s="859"/>
      <c r="F86" s="859"/>
      <c r="G86" s="859"/>
      <c r="H86" s="859"/>
      <c r="I86" s="859"/>
      <c r="J86" s="859"/>
      <c r="K86" s="859"/>
      <c r="L86" s="81"/>
    </row>
    <row r="87" spans="1:12" x14ac:dyDescent="0.2">
      <c r="A87" s="81"/>
      <c r="B87" s="859"/>
      <c r="C87" s="859"/>
      <c r="D87" s="859"/>
      <c r="E87" s="859"/>
      <c r="F87" s="859"/>
      <c r="G87" s="859"/>
      <c r="H87" s="859"/>
      <c r="I87" s="859"/>
      <c r="J87" s="859"/>
      <c r="K87" s="859"/>
      <c r="L87" s="81"/>
    </row>
    <row r="88" spans="1:12" x14ac:dyDescent="0.2">
      <c r="A88" s="81"/>
      <c r="B88" s="859"/>
      <c r="C88" s="859"/>
      <c r="D88" s="859"/>
      <c r="E88" s="859"/>
      <c r="F88" s="859"/>
      <c r="G88" s="859"/>
      <c r="H88" s="859"/>
      <c r="I88" s="859"/>
      <c r="J88" s="859"/>
      <c r="K88" s="859"/>
      <c r="L88" s="81"/>
    </row>
    <row r="89" spans="1:12" x14ac:dyDescent="0.2">
      <c r="A89" s="81"/>
      <c r="B89" s="859"/>
      <c r="C89" s="859"/>
      <c r="D89" s="859"/>
      <c r="E89" s="859"/>
      <c r="F89" s="859"/>
      <c r="G89" s="859"/>
      <c r="H89" s="859"/>
      <c r="I89" s="859"/>
      <c r="J89" s="859"/>
      <c r="K89" s="859"/>
      <c r="L89" s="81"/>
    </row>
    <row r="90" spans="1:12" x14ac:dyDescent="0.2">
      <c r="A90" s="81"/>
      <c r="B90" s="133"/>
      <c r="C90" s="133"/>
      <c r="D90" s="133"/>
      <c r="E90" s="133"/>
      <c r="F90" s="133"/>
      <c r="G90" s="133"/>
      <c r="H90" s="133"/>
      <c r="I90" s="133"/>
      <c r="J90" s="133"/>
      <c r="K90" s="133"/>
      <c r="L90" s="81"/>
    </row>
    <row r="91" spans="1:12" x14ac:dyDescent="0.2">
      <c r="A91" s="81"/>
      <c r="B91" s="861" t="str">
        <f>Translations!$B$75</f>
        <v xml:space="preserve">&lt;&lt;&lt; Cliquez ici pour passer à la feuille suivante &gt;&gt;&gt; </v>
      </c>
      <c r="C91" s="861"/>
      <c r="D91" s="861"/>
      <c r="E91" s="861"/>
      <c r="F91" s="861"/>
      <c r="G91" s="861"/>
      <c r="H91" s="861"/>
      <c r="I91" s="861"/>
      <c r="J91" s="861"/>
      <c r="K91" s="861"/>
      <c r="L91" s="81"/>
    </row>
    <row r="92" spans="1:12" x14ac:dyDescent="0.2">
      <c r="A92" s="81"/>
      <c r="B92" s="133"/>
      <c r="C92" s="133"/>
      <c r="D92" s="133"/>
      <c r="E92" s="133"/>
      <c r="F92" s="133"/>
      <c r="G92" s="133"/>
      <c r="H92" s="133"/>
      <c r="I92" s="133"/>
      <c r="J92" s="133"/>
      <c r="K92" s="133"/>
      <c r="L92" s="81"/>
    </row>
  </sheetData>
  <sheetProtection algorithmName="SHA-512" hashValue="BBNaoS7CnZwOzXebFftQRQMJBOmb3RdhMi2dZitbMVJ84+cnIIzB6E7s8CUavxbheRmgRR0mcvh4ehNaIQlA1A==" saltValue="OTjZNc8JvdntcICt+eRPEQ==" spinCount="100000" sheet="1" objects="1" scenarios="1" formatCells="0" formatColumns="0" formatRows="0"/>
  <mergeCells count="88">
    <mergeCell ref="B91:K91"/>
    <mergeCell ref="B84:K84"/>
    <mergeCell ref="B85:K85"/>
    <mergeCell ref="B86:K86"/>
    <mergeCell ref="B87:K87"/>
    <mergeCell ref="B88:K88"/>
    <mergeCell ref="B89:K89"/>
    <mergeCell ref="B83:K83"/>
    <mergeCell ref="B70:K70"/>
    <mergeCell ref="B71:K71"/>
    <mergeCell ref="B72:K72"/>
    <mergeCell ref="B73:K73"/>
    <mergeCell ref="B74:K74"/>
    <mergeCell ref="B77:K77"/>
    <mergeCell ref="B78:K78"/>
    <mergeCell ref="B79:K79"/>
    <mergeCell ref="B80:K80"/>
    <mergeCell ref="B81:K81"/>
    <mergeCell ref="B82:K82"/>
    <mergeCell ref="B69:K69"/>
    <mergeCell ref="B46:K46"/>
    <mergeCell ref="B47:K47"/>
    <mergeCell ref="B50:K50"/>
    <mergeCell ref="B52:K52"/>
    <mergeCell ref="D54:G61"/>
    <mergeCell ref="B64:K64"/>
    <mergeCell ref="B65:K65"/>
    <mergeCell ref="B66:C66"/>
    <mergeCell ref="D66:K66"/>
    <mergeCell ref="B67:C67"/>
    <mergeCell ref="D67:K67"/>
    <mergeCell ref="B45:K45"/>
    <mergeCell ref="B37:C37"/>
    <mergeCell ref="D37:K37"/>
    <mergeCell ref="B38:C38"/>
    <mergeCell ref="D38:K38"/>
    <mergeCell ref="B39:C39"/>
    <mergeCell ref="D39:K39"/>
    <mergeCell ref="B40:C40"/>
    <mergeCell ref="D40:K40"/>
    <mergeCell ref="B42:K42"/>
    <mergeCell ref="B43:K43"/>
    <mergeCell ref="B44:K44"/>
    <mergeCell ref="B34:C34"/>
    <mergeCell ref="D34:K34"/>
    <mergeCell ref="B35:C35"/>
    <mergeCell ref="D35:K35"/>
    <mergeCell ref="B36:C36"/>
    <mergeCell ref="D36:K36"/>
    <mergeCell ref="B33:C33"/>
    <mergeCell ref="D33:K33"/>
    <mergeCell ref="B21:K21"/>
    <mergeCell ref="B22:K22"/>
    <mergeCell ref="B23:K23"/>
    <mergeCell ref="D25:K25"/>
    <mergeCell ref="D26:K26"/>
    <mergeCell ref="D27:K27"/>
    <mergeCell ref="D28:K28"/>
    <mergeCell ref="D29:K30"/>
    <mergeCell ref="B32:K32"/>
    <mergeCell ref="B20:K20"/>
    <mergeCell ref="B6:K6"/>
    <mergeCell ref="B7:K7"/>
    <mergeCell ref="B9:K9"/>
    <mergeCell ref="B10:K10"/>
    <mergeCell ref="B11:K11"/>
    <mergeCell ref="B12:K12"/>
    <mergeCell ref="B13:K13"/>
    <mergeCell ref="B14:K14"/>
    <mergeCell ref="B15:K15"/>
    <mergeCell ref="B17:K17"/>
    <mergeCell ref="B19:K19"/>
    <mergeCell ref="B5:J5"/>
    <mergeCell ref="A1:A3"/>
    <mergeCell ref="D1:E1"/>
    <mergeCell ref="F1:G1"/>
    <mergeCell ref="H1:I1"/>
    <mergeCell ref="J1:K1"/>
    <mergeCell ref="B2:C2"/>
    <mergeCell ref="D2:E2"/>
    <mergeCell ref="F2:G2"/>
    <mergeCell ref="H2:I2"/>
    <mergeCell ref="J2:K2"/>
    <mergeCell ref="B3:C3"/>
    <mergeCell ref="D3:E3"/>
    <mergeCell ref="F3:G3"/>
    <mergeCell ref="H3:I3"/>
    <mergeCell ref="J3:K3"/>
  </mergeCells>
  <hyperlinks>
    <hyperlink ref="D66" r:id="rId1" display="http://eur-lex.europa.eu/en/index.htm " xr:uid="{00000000-0004-0000-0100-000000000000}"/>
    <hyperlink ref="D67" r:id="rId2" display="http://ec.europa.eu/clima/policies/ets/index_en.htm" xr:uid="{00000000-0004-0000-0100-000001000000}"/>
    <hyperlink ref="B10:K10" r:id="rId3" display="http://ec.europa.eu/clima/documentation/ets/docs/decision_benchmarking_15_dec_en.pdf. " xr:uid="{00000000-0004-0000-0100-000002000000}"/>
    <hyperlink ref="B10" r:id="rId4" xr:uid="{00000000-0004-0000-0100-000003000000}"/>
    <hyperlink ref="D1:E1" location="JUMP_TOC_Home" display="Table of contents" xr:uid="{00000000-0004-0000-0100-000004000000}"/>
    <hyperlink ref="B91:K91" location="JUMP_A_I" display="&lt;&lt;&lt; Click here to proceed to next sheet &gt;&gt;&gt; " xr:uid="{00000000-0004-0000-0100-000005000000}"/>
    <hyperlink ref="B2:C2" location="JUMP_Guidelines_Home" display="Top of sheet" xr:uid="{00000000-0004-0000-0100-000006000000}"/>
    <hyperlink ref="B3:C3" location="JUMP_Guidelines_Bottom" display="End of sheet" xr:uid="{00000000-0004-0000-0100-000007000000}"/>
    <hyperlink ref="F1:G1" location="JUMP_TOC_Home" display="Previous sheet" xr:uid="{00000000-0004-0000-0100-000008000000}"/>
    <hyperlink ref="H1:I1" location="JUMP_A_I" display="Next sheet" xr:uid="{00000000-0004-0000-0100-000009000000}"/>
    <hyperlink ref="B12" r:id="rId5" display="https://ec.europa.eu/info/law/better-regulation/initiatives/ares-2018-5486983_en" xr:uid="{00000000-0004-0000-0100-00000A000000}"/>
    <hyperlink ref="B12:K12" r:id="rId6" display="http://data.europa.eu/eli/reg_del/2019/331/oj" xr:uid="{00000000-0004-0000-0100-00000B000000}"/>
  </hyperlinks>
  <pageMargins left="0.78740157480314965" right="0.78740157480314965" top="0.78740157480314965" bottom="0.78740157480314965" header="0.39370078740157483" footer="0.39370078740157483"/>
  <pageSetup paperSize="9" scale="63" fitToHeight="2" orientation="portrait" r:id="rId7"/>
  <headerFooter alignWithMargins="0">
    <oddHeader>&amp;L&amp;F; &amp;A&amp;R&amp;D; &amp;T</oddHeader>
    <oddFooter>&amp;C&amp;P /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5">
    <tabColor rgb="FF0070C0"/>
  </sheetPr>
  <dimension ref="A1:Q80"/>
  <sheetViews>
    <sheetView workbookViewId="0">
      <pane ySplit="4" topLeftCell="A5" activePane="bottomLeft" state="frozen"/>
      <selection pane="bottomLeft" activeCell="R8" sqref="R8"/>
    </sheetView>
  </sheetViews>
  <sheetFormatPr baseColWidth="10" defaultRowHeight="14.25" x14ac:dyDescent="0.2"/>
  <cols>
    <col min="1" max="1" width="5.7109375" style="183" hidden="1" customWidth="1"/>
    <col min="2" max="4" width="5.7109375" style="38" customWidth="1"/>
    <col min="5" max="14" width="12.7109375" style="38" customWidth="1"/>
    <col min="15" max="15" width="5.7109375" style="38" customWidth="1"/>
    <col min="16" max="16" width="11.42578125" style="274" hidden="1" customWidth="1"/>
    <col min="17" max="16384" width="11.42578125" style="273"/>
  </cols>
  <sheetData>
    <row r="1" spans="1:17" s="183" customFormat="1" ht="15" hidden="1" thickBot="1" x14ac:dyDescent="0.25">
      <c r="A1" s="183" t="s">
        <v>397</v>
      </c>
      <c r="B1" s="19"/>
      <c r="C1" s="19"/>
      <c r="D1" s="19"/>
      <c r="E1" s="19"/>
      <c r="F1" s="19"/>
      <c r="G1" s="19"/>
      <c r="H1" s="19"/>
      <c r="I1" s="19"/>
      <c r="J1" s="19"/>
      <c r="K1" s="19"/>
      <c r="L1" s="19"/>
      <c r="M1" s="19"/>
      <c r="N1" s="19"/>
      <c r="O1" s="19"/>
      <c r="P1" s="274" t="s">
        <v>397</v>
      </c>
    </row>
    <row r="2" spans="1:17" ht="15.75" customHeight="1" thickBot="1" x14ac:dyDescent="0.25">
      <c r="A2" s="19"/>
      <c r="B2" s="871" t="str">
        <f>Translations!$B$76</f>
        <v>A. 
Versions du plan méthodologique de surveillance</v>
      </c>
      <c r="C2" s="872"/>
      <c r="D2" s="873"/>
      <c r="E2" s="332" t="str">
        <f>Translations!$B$2</f>
        <v>Zone de navigation:</v>
      </c>
      <c r="F2" s="333"/>
      <c r="G2" s="880" t="str">
        <f>Translations!$B$18</f>
        <v>Table des matières</v>
      </c>
      <c r="H2" s="794"/>
      <c r="I2" s="794" t="str">
        <f>Translations!$B$19</f>
        <v>Feuille précédente</v>
      </c>
      <c r="J2" s="794"/>
      <c r="K2" s="794" t="str">
        <f>Translations!$B$3</f>
        <v>Feuille suivante</v>
      </c>
      <c r="L2" s="794"/>
      <c r="M2" s="794"/>
      <c r="N2" s="794"/>
    </row>
    <row r="3" spans="1:17" ht="15" thickBot="1" x14ac:dyDescent="0.25">
      <c r="A3" s="19"/>
      <c r="B3" s="874"/>
      <c r="C3" s="875"/>
      <c r="D3" s="876"/>
      <c r="E3" s="794" t="str">
        <f>Translations!$B$4</f>
        <v>Début de feuille</v>
      </c>
      <c r="F3" s="884"/>
      <c r="G3" s="885"/>
      <c r="H3" s="886"/>
      <c r="I3" s="886"/>
      <c r="J3" s="886"/>
      <c r="K3" s="886"/>
      <c r="L3" s="886"/>
      <c r="M3" s="886"/>
      <c r="N3" s="886"/>
    </row>
    <row r="4" spans="1:17" ht="15" thickBot="1" x14ac:dyDescent="0.25">
      <c r="A4" s="19"/>
      <c r="B4" s="877"/>
      <c r="C4" s="878"/>
      <c r="D4" s="879"/>
      <c r="E4" s="794" t="str">
        <f>Translations!$B$5</f>
        <v>Fin de feuille</v>
      </c>
      <c r="F4" s="794"/>
      <c r="G4" s="890"/>
      <c r="H4" s="870"/>
      <c r="I4" s="870"/>
      <c r="J4" s="870"/>
      <c r="K4" s="870"/>
      <c r="L4" s="870"/>
      <c r="M4" s="887"/>
      <c r="N4" s="870"/>
    </row>
    <row r="5" spans="1:17" x14ac:dyDescent="0.2">
      <c r="A5" s="19"/>
      <c r="B5" s="177"/>
      <c r="C5" s="177"/>
      <c r="D5" s="177"/>
      <c r="E5" s="177"/>
      <c r="F5" s="177"/>
      <c r="G5" s="177"/>
      <c r="H5" s="177"/>
      <c r="I5" s="177"/>
      <c r="J5" s="177"/>
      <c r="K5" s="177"/>
      <c r="L5" s="177"/>
      <c r="M5" s="177"/>
      <c r="N5" s="177"/>
    </row>
    <row r="6" spans="1:17" ht="18" x14ac:dyDescent="0.2">
      <c r="C6" s="2" t="s">
        <v>109</v>
      </c>
      <c r="D6" s="888" t="str">
        <f>Translations!$B$77</f>
        <v>Versions du plan méthodologique de surveillance</v>
      </c>
      <c r="E6" s="888"/>
      <c r="F6" s="888"/>
      <c r="G6" s="888"/>
      <c r="H6" s="888"/>
      <c r="I6" s="888"/>
      <c r="J6" s="888"/>
      <c r="K6" s="888"/>
      <c r="L6" s="888"/>
      <c r="M6" s="888"/>
      <c r="N6" s="888"/>
    </row>
    <row r="7" spans="1:17" ht="18" x14ac:dyDescent="0.2">
      <c r="C7" s="2"/>
      <c r="D7" s="888"/>
      <c r="E7" s="888"/>
      <c r="F7" s="888"/>
      <c r="G7" s="888"/>
      <c r="H7" s="888"/>
      <c r="I7" s="888"/>
      <c r="J7" s="888"/>
      <c r="K7" s="888"/>
      <c r="L7" s="888"/>
      <c r="M7" s="888"/>
      <c r="N7" s="888"/>
    </row>
    <row r="8" spans="1:17" ht="15.75" x14ac:dyDescent="0.2">
      <c r="C8" s="271" t="s">
        <v>110</v>
      </c>
      <c r="D8" s="889" t="str">
        <f>Translations!$B$78</f>
        <v>Liste des versions du plan méthodologique de surveillance</v>
      </c>
      <c r="E8" s="889"/>
      <c r="F8" s="889"/>
      <c r="G8" s="889"/>
      <c r="H8" s="889"/>
      <c r="I8" s="889"/>
      <c r="J8" s="889"/>
      <c r="K8" s="889"/>
      <c r="L8" s="889"/>
      <c r="M8" s="889"/>
      <c r="N8" s="889"/>
    </row>
    <row r="10" spans="1:17" s="319" customFormat="1" x14ac:dyDescent="0.2">
      <c r="A10" s="178"/>
      <c r="B10" s="177"/>
      <c r="C10" s="177"/>
      <c r="D10" s="882" t="str">
        <f>Translations!$B$79</f>
        <v>Cette feuille sert à déterminer la version du plan méthodologique de surveillance. À chaque version du plan méthodologique de surveillance doit correspondre un numéro de version unique et une date de référence.</v>
      </c>
      <c r="E10" s="883"/>
      <c r="F10" s="883"/>
      <c r="G10" s="883"/>
      <c r="H10" s="883"/>
      <c r="I10" s="883"/>
      <c r="J10" s="883"/>
      <c r="K10" s="883"/>
      <c r="L10" s="883"/>
      <c r="M10" s="883"/>
      <c r="N10" s="883"/>
      <c r="O10" s="38"/>
      <c r="P10" s="179"/>
      <c r="Q10" s="273"/>
    </row>
    <row r="11" spans="1:17" s="319" customFormat="1" ht="25.5" customHeight="1" x14ac:dyDescent="0.2">
      <c r="A11" s="178"/>
      <c r="B11" s="177"/>
      <c r="C11" s="177"/>
      <c r="D11" s="882" t="str">
        <f>Translations!$B$80</f>
        <v>En fonction des exigences de l’État membre, il se peut que l’autorité compétente et l'exploitant échangent différentes mises à jour du document, ou que l’exploitant seul conserve la trace des différentes versions. En tout état de cause, l’exploitant doit conserver dans ses archives un exemplaire de chaque version du plan méthodologique de surveillance.</v>
      </c>
      <c r="E11" s="883"/>
      <c r="F11" s="883"/>
      <c r="G11" s="883"/>
      <c r="H11" s="883"/>
      <c r="I11" s="883"/>
      <c r="J11" s="883"/>
      <c r="K11" s="883"/>
      <c r="L11" s="883"/>
      <c r="M11" s="883"/>
      <c r="N11" s="883"/>
      <c r="O11" s="38"/>
      <c r="P11" s="179"/>
      <c r="Q11" s="273"/>
    </row>
    <row r="12" spans="1:17" s="319" customFormat="1" ht="25.5" customHeight="1" x14ac:dyDescent="0.2">
      <c r="A12" s="178"/>
      <c r="B12" s="177"/>
      <c r="C12" s="177"/>
      <c r="D12" s="882" t="str">
        <f>Translations!$B$81</f>
        <v>L’état du plan méthodologique de surveillance à la date de référence doit être décrit dans la colonne «État». Les types d'états possibles sont «soumis au vérificateur», «évalué par le vérificateur», «soumis à l’autorité compétente (AC)», «retourné avec remarques», «approuvé par l’AC», «projet de travail», etc.</v>
      </c>
      <c r="E12" s="883"/>
      <c r="F12" s="883"/>
      <c r="G12" s="883"/>
      <c r="H12" s="883"/>
      <c r="I12" s="883"/>
      <c r="J12" s="883"/>
      <c r="K12" s="883"/>
      <c r="L12" s="883"/>
      <c r="M12" s="883"/>
      <c r="N12" s="883"/>
      <c r="O12" s="38"/>
      <c r="P12" s="179"/>
      <c r="Q12" s="273"/>
    </row>
    <row r="13" spans="1:17" s="319" customFormat="1" ht="12.75" customHeight="1" x14ac:dyDescent="0.2">
      <c r="A13" s="178"/>
      <c r="B13" s="177"/>
      <c r="C13" s="177"/>
      <c r="D13" s="882" t="str">
        <f>Translations!$B$82</f>
        <v>Dans la colonne «date de la demande», la date à partir de laquelle la méthode de surveillance décrite dans le plan s’applique, le cas échéant.</v>
      </c>
      <c r="E13" s="883"/>
      <c r="F13" s="883"/>
      <c r="G13" s="883"/>
      <c r="H13" s="883"/>
      <c r="I13" s="883"/>
      <c r="J13" s="883"/>
      <c r="K13" s="883"/>
      <c r="L13" s="883"/>
      <c r="M13" s="883"/>
      <c r="N13" s="883"/>
      <c r="O13" s="38"/>
      <c r="P13" s="179"/>
      <c r="Q13" s="273"/>
    </row>
    <row r="14" spans="1:17" ht="5.0999999999999996" customHeight="1" thickBot="1" x14ac:dyDescent="0.25">
      <c r="C14" s="559"/>
      <c r="D14" s="559"/>
      <c r="E14" s="559"/>
      <c r="F14" s="559"/>
      <c r="G14" s="559"/>
      <c r="H14" s="559"/>
      <c r="I14" s="559"/>
      <c r="J14" s="559"/>
      <c r="K14" s="559"/>
      <c r="L14" s="559"/>
      <c r="M14" s="559"/>
      <c r="N14" s="559"/>
      <c r="P14" s="183"/>
    </row>
    <row r="15" spans="1:17" s="21" customFormat="1" ht="5.0999999999999996" customHeight="1" x14ac:dyDescent="0.25">
      <c r="A15" s="24"/>
      <c r="B15" s="219"/>
      <c r="C15" s="426"/>
      <c r="D15" s="427"/>
      <c r="E15" s="427"/>
      <c r="F15" s="427"/>
      <c r="G15" s="427"/>
      <c r="H15" s="427"/>
      <c r="I15" s="427"/>
      <c r="J15" s="427"/>
      <c r="K15" s="427"/>
      <c r="L15" s="427"/>
      <c r="M15" s="428"/>
      <c r="N15" s="429"/>
      <c r="O15" s="38"/>
      <c r="P15" s="42"/>
    </row>
    <row r="16" spans="1:17" s="21" customFormat="1" ht="25.5" customHeight="1" x14ac:dyDescent="0.25">
      <c r="A16" s="24"/>
      <c r="B16" s="38"/>
      <c r="C16" s="430"/>
      <c r="D16" s="863" t="str">
        <f>Translations!$B$83</f>
        <v>À plusieurs reprises, le présent document fait référence à des fichiers externes. Veuillez noter que les informations contenues dans ces fichiers font partie intégrante du plan méthodologique de surveillance.</v>
      </c>
      <c r="E16" s="863"/>
      <c r="F16" s="863"/>
      <c r="G16" s="863"/>
      <c r="H16" s="863"/>
      <c r="I16" s="863"/>
      <c r="J16" s="863"/>
      <c r="K16" s="863"/>
      <c r="L16" s="863"/>
      <c r="M16" s="863"/>
      <c r="N16" s="435"/>
      <c r="O16" s="38"/>
      <c r="P16" s="19"/>
    </row>
    <row r="17" spans="1:17" s="21" customFormat="1" ht="5.0999999999999996" customHeight="1" thickBot="1" x14ac:dyDescent="0.3">
      <c r="A17" s="24"/>
      <c r="B17" s="219"/>
      <c r="C17" s="431"/>
      <c r="D17" s="432"/>
      <c r="E17" s="432"/>
      <c r="F17" s="432"/>
      <c r="G17" s="432"/>
      <c r="H17" s="432"/>
      <c r="I17" s="432"/>
      <c r="J17" s="432"/>
      <c r="K17" s="432"/>
      <c r="L17" s="432"/>
      <c r="M17" s="433"/>
      <c r="N17" s="434"/>
      <c r="O17" s="38"/>
      <c r="P17" s="42"/>
    </row>
    <row r="18" spans="1:17" s="21" customFormat="1" ht="12.75" x14ac:dyDescent="0.25">
      <c r="A18" s="24"/>
      <c r="B18" s="38"/>
      <c r="C18" s="38"/>
      <c r="D18" s="38"/>
      <c r="E18" s="38"/>
      <c r="F18" s="38"/>
      <c r="G18" s="38"/>
      <c r="H18" s="38"/>
      <c r="I18" s="38"/>
      <c r="J18" s="38"/>
      <c r="K18" s="38"/>
      <c r="L18" s="38"/>
      <c r="M18" s="38"/>
      <c r="N18" s="38"/>
      <c r="O18" s="38"/>
      <c r="P18" s="19"/>
    </row>
    <row r="19" spans="1:17" s="21" customFormat="1" ht="26.25" customHeight="1" x14ac:dyDescent="0.2">
      <c r="A19" s="183"/>
      <c r="B19" s="38"/>
      <c r="C19" s="38"/>
      <c r="D19" s="38"/>
      <c r="E19" s="37" t="str">
        <f>Translations!$B$84</f>
        <v>N° de version</v>
      </c>
      <c r="F19" s="29" t="str">
        <f>Translations!$B$85</f>
        <v>Date de référence</v>
      </c>
      <c r="G19" s="868" t="str">
        <f>Translations!$B$86</f>
        <v>État à la date de référence</v>
      </c>
      <c r="H19" s="869"/>
      <c r="I19" s="29" t="str">
        <f>Translations!$B$87</f>
        <v>Date de la demande</v>
      </c>
      <c r="J19" s="868" t="str">
        <f>Translations!$B$88</f>
        <v>Chapitres modifiés. 
Explication succincte des modifications</v>
      </c>
      <c r="K19" s="869"/>
      <c r="L19" s="869"/>
      <c r="M19" s="869"/>
      <c r="N19" s="881"/>
      <c r="O19" s="38"/>
      <c r="P19" s="274" t="s">
        <v>822</v>
      </c>
      <c r="Q19" s="273"/>
    </row>
    <row r="20" spans="1:17" s="21" customFormat="1" ht="12.75" customHeight="1" x14ac:dyDescent="0.2">
      <c r="A20" s="183"/>
      <c r="B20" s="38"/>
      <c r="C20" s="38"/>
      <c r="D20" s="38"/>
      <c r="E20" s="272"/>
      <c r="F20" s="311"/>
      <c r="G20" s="867"/>
      <c r="H20" s="867"/>
      <c r="I20" s="311"/>
      <c r="J20" s="864"/>
      <c r="K20" s="865"/>
      <c r="L20" s="865"/>
      <c r="M20" s="865"/>
      <c r="N20" s="866"/>
      <c r="O20" s="38"/>
      <c r="P20" s="308" t="str">
        <f>IF(OR(F20="",SUM(P21:$P$40)&gt;0),"",F20)</f>
        <v/>
      </c>
      <c r="Q20" s="273"/>
    </row>
    <row r="21" spans="1:17" s="21" customFormat="1" ht="12.75" customHeight="1" x14ac:dyDescent="0.2">
      <c r="A21" s="183"/>
      <c r="B21" s="38"/>
      <c r="C21" s="38"/>
      <c r="D21" s="38"/>
      <c r="E21" s="272"/>
      <c r="F21" s="311"/>
      <c r="G21" s="867"/>
      <c r="H21" s="867"/>
      <c r="I21" s="311"/>
      <c r="J21" s="864"/>
      <c r="K21" s="865"/>
      <c r="L21" s="865"/>
      <c r="M21" s="865"/>
      <c r="N21" s="866"/>
      <c r="O21" s="38"/>
      <c r="P21" s="308" t="str">
        <f>IF(OR(F21="",SUM(P22:$P$40)&gt;0),"",F21)</f>
        <v/>
      </c>
      <c r="Q21" s="273"/>
    </row>
    <row r="22" spans="1:17" s="21" customFormat="1" ht="12.75" customHeight="1" x14ac:dyDescent="0.2">
      <c r="A22" s="183"/>
      <c r="B22" s="38"/>
      <c r="C22" s="38"/>
      <c r="D22" s="38"/>
      <c r="E22" s="272"/>
      <c r="F22" s="311"/>
      <c r="G22" s="867"/>
      <c r="H22" s="867"/>
      <c r="I22" s="311"/>
      <c r="J22" s="864"/>
      <c r="K22" s="865"/>
      <c r="L22" s="865"/>
      <c r="M22" s="865"/>
      <c r="N22" s="866"/>
      <c r="O22" s="38"/>
      <c r="P22" s="308" t="str">
        <f>IF(OR(F22="",SUM(P23:$P$40)&gt;0),"",F22)</f>
        <v/>
      </c>
      <c r="Q22" s="273"/>
    </row>
    <row r="23" spans="1:17" s="21" customFormat="1" ht="12.75" customHeight="1" x14ac:dyDescent="0.2">
      <c r="A23" s="183"/>
      <c r="B23" s="38"/>
      <c r="C23" s="38"/>
      <c r="D23" s="38"/>
      <c r="E23" s="272"/>
      <c r="F23" s="311"/>
      <c r="G23" s="867"/>
      <c r="H23" s="867"/>
      <c r="I23" s="311"/>
      <c r="J23" s="864"/>
      <c r="K23" s="865"/>
      <c r="L23" s="865"/>
      <c r="M23" s="865"/>
      <c r="N23" s="866"/>
      <c r="O23" s="38"/>
      <c r="P23" s="308" t="str">
        <f>IF(OR(F23="",SUM(P24:$P$40)&gt;0),"",F23)</f>
        <v/>
      </c>
      <c r="Q23" s="273"/>
    </row>
    <row r="24" spans="1:17" s="21" customFormat="1" ht="12.75" customHeight="1" x14ac:dyDescent="0.2">
      <c r="A24" s="183"/>
      <c r="B24" s="38"/>
      <c r="C24" s="38"/>
      <c r="D24" s="38"/>
      <c r="E24" s="272"/>
      <c r="F24" s="311"/>
      <c r="G24" s="867"/>
      <c r="H24" s="867"/>
      <c r="I24" s="311"/>
      <c r="J24" s="864"/>
      <c r="K24" s="865"/>
      <c r="L24" s="865"/>
      <c r="M24" s="865"/>
      <c r="N24" s="866"/>
      <c r="O24" s="38"/>
      <c r="P24" s="308" t="str">
        <f>IF(OR(F24="",SUM(P25:$P$40)&gt;0),"",F24)</f>
        <v/>
      </c>
      <c r="Q24" s="273"/>
    </row>
    <row r="25" spans="1:17" s="21" customFormat="1" ht="12.75" customHeight="1" x14ac:dyDescent="0.2">
      <c r="A25" s="183"/>
      <c r="B25" s="38"/>
      <c r="C25" s="38"/>
      <c r="D25" s="38"/>
      <c r="E25" s="272"/>
      <c r="F25" s="311"/>
      <c r="G25" s="867"/>
      <c r="H25" s="867"/>
      <c r="I25" s="311"/>
      <c r="J25" s="864"/>
      <c r="K25" s="865"/>
      <c r="L25" s="865"/>
      <c r="M25" s="865"/>
      <c r="N25" s="866"/>
      <c r="O25" s="38"/>
      <c r="P25" s="308" t="str">
        <f>IF(OR(F25="",SUM(P26:$P$40)&gt;0),"",F25)</f>
        <v/>
      </c>
      <c r="Q25" s="273"/>
    </row>
    <row r="26" spans="1:17" s="21" customFormat="1" ht="12.75" customHeight="1" x14ac:dyDescent="0.2">
      <c r="A26" s="183"/>
      <c r="B26" s="38"/>
      <c r="C26" s="38"/>
      <c r="D26" s="38"/>
      <c r="E26" s="272"/>
      <c r="F26" s="311"/>
      <c r="G26" s="867"/>
      <c r="H26" s="867"/>
      <c r="I26" s="311"/>
      <c r="J26" s="864"/>
      <c r="K26" s="865"/>
      <c r="L26" s="865"/>
      <c r="M26" s="865"/>
      <c r="N26" s="866"/>
      <c r="O26" s="38"/>
      <c r="P26" s="308" t="str">
        <f>IF(OR(F26="",SUM(P27:$P$40)&gt;0),"",F26)</f>
        <v/>
      </c>
      <c r="Q26" s="273"/>
    </row>
    <row r="27" spans="1:17" s="21" customFormat="1" ht="12.75" customHeight="1" x14ac:dyDescent="0.2">
      <c r="A27" s="183"/>
      <c r="B27" s="38"/>
      <c r="C27" s="38"/>
      <c r="D27" s="566"/>
      <c r="E27" s="272"/>
      <c r="F27" s="311"/>
      <c r="G27" s="867"/>
      <c r="H27" s="867"/>
      <c r="I27" s="311"/>
      <c r="J27" s="864"/>
      <c r="K27" s="865"/>
      <c r="L27" s="865"/>
      <c r="M27" s="865"/>
      <c r="N27" s="866"/>
      <c r="O27" s="38"/>
      <c r="P27" s="308" t="str">
        <f>IF(OR(F27="",SUM(P28:$P$40)&gt;0),"",F27)</f>
        <v/>
      </c>
      <c r="Q27" s="273"/>
    </row>
    <row r="28" spans="1:17" ht="12.75" customHeight="1" x14ac:dyDescent="0.2">
      <c r="E28" s="272"/>
      <c r="F28" s="311"/>
      <c r="G28" s="867"/>
      <c r="H28" s="867"/>
      <c r="I28" s="311"/>
      <c r="J28" s="864"/>
      <c r="K28" s="865"/>
      <c r="L28" s="865"/>
      <c r="M28" s="865"/>
      <c r="N28" s="866"/>
      <c r="P28" s="308" t="str">
        <f>IF(OR(F28="",SUM(P29:$P$40)&gt;0),"",F28)</f>
        <v/>
      </c>
    </row>
    <row r="29" spans="1:17" ht="12.75" customHeight="1" x14ac:dyDescent="0.2">
      <c r="E29" s="272"/>
      <c r="F29" s="311"/>
      <c r="G29" s="867"/>
      <c r="H29" s="867"/>
      <c r="I29" s="311"/>
      <c r="J29" s="864"/>
      <c r="K29" s="865"/>
      <c r="L29" s="865"/>
      <c r="M29" s="865"/>
      <c r="N29" s="866"/>
      <c r="P29" s="308" t="str">
        <f>IF(OR(F29="",SUM(P30:$P$40)&gt;0),"",F29)</f>
        <v/>
      </c>
    </row>
    <row r="30" spans="1:17" ht="12.75" customHeight="1" x14ac:dyDescent="0.2">
      <c r="E30" s="272"/>
      <c r="F30" s="311"/>
      <c r="G30" s="867"/>
      <c r="H30" s="867"/>
      <c r="I30" s="311"/>
      <c r="J30" s="864"/>
      <c r="K30" s="865"/>
      <c r="L30" s="865"/>
      <c r="M30" s="865"/>
      <c r="N30" s="866"/>
      <c r="P30" s="308" t="str">
        <f>IF(OR(F30="",SUM(P31:$P$40)&gt;0),"",F30)</f>
        <v/>
      </c>
    </row>
    <row r="31" spans="1:17" ht="12.75" customHeight="1" x14ac:dyDescent="0.2">
      <c r="E31" s="272"/>
      <c r="F31" s="311"/>
      <c r="G31" s="867"/>
      <c r="H31" s="867"/>
      <c r="I31" s="311"/>
      <c r="J31" s="864"/>
      <c r="K31" s="865"/>
      <c r="L31" s="865"/>
      <c r="M31" s="865"/>
      <c r="N31" s="866"/>
      <c r="P31" s="308" t="str">
        <f>IF(OR(F31="",SUM(P32:$P$40)&gt;0),"",F31)</f>
        <v/>
      </c>
    </row>
    <row r="32" spans="1:17" ht="12.75" customHeight="1" x14ac:dyDescent="0.2">
      <c r="E32" s="272"/>
      <c r="F32" s="311"/>
      <c r="G32" s="867"/>
      <c r="H32" s="867"/>
      <c r="I32" s="311"/>
      <c r="J32" s="864"/>
      <c r="K32" s="865"/>
      <c r="L32" s="865"/>
      <c r="M32" s="865"/>
      <c r="N32" s="866"/>
      <c r="P32" s="308" t="str">
        <f>IF(OR(F32="",SUM(P33:$P$40)&gt;0),"",F32)</f>
        <v/>
      </c>
    </row>
    <row r="33" spans="1:17" ht="12.75" customHeight="1" x14ac:dyDescent="0.2">
      <c r="E33" s="272"/>
      <c r="F33" s="311"/>
      <c r="G33" s="867"/>
      <c r="H33" s="867"/>
      <c r="I33" s="311"/>
      <c r="J33" s="864"/>
      <c r="K33" s="865"/>
      <c r="L33" s="865"/>
      <c r="M33" s="865"/>
      <c r="N33" s="866"/>
      <c r="P33" s="308" t="str">
        <f>IF(OR(F33="",SUM(P34:$P$40)&gt;0),"",F33)</f>
        <v/>
      </c>
    </row>
    <row r="34" spans="1:17" ht="12.75" customHeight="1" x14ac:dyDescent="0.2">
      <c r="E34" s="272"/>
      <c r="F34" s="311"/>
      <c r="G34" s="867"/>
      <c r="H34" s="867"/>
      <c r="I34" s="311"/>
      <c r="J34" s="864"/>
      <c r="K34" s="865"/>
      <c r="L34" s="865"/>
      <c r="M34" s="865"/>
      <c r="N34" s="866"/>
      <c r="P34" s="308" t="str">
        <f>IF(OR(F34="",SUM(P35:$P$40)&gt;0),"",F34)</f>
        <v/>
      </c>
    </row>
    <row r="35" spans="1:17" ht="12.75" customHeight="1" x14ac:dyDescent="0.2">
      <c r="E35" s="272"/>
      <c r="F35" s="311"/>
      <c r="G35" s="867"/>
      <c r="H35" s="867"/>
      <c r="I35" s="311"/>
      <c r="J35" s="864"/>
      <c r="K35" s="865"/>
      <c r="L35" s="865"/>
      <c r="M35" s="865"/>
      <c r="N35" s="866"/>
      <c r="P35" s="308" t="str">
        <f>IF(OR(F35="",SUM(P36:$P$40)&gt;0),"",F35)</f>
        <v/>
      </c>
    </row>
    <row r="36" spans="1:17" ht="12.75" customHeight="1" x14ac:dyDescent="0.2">
      <c r="E36" s="272"/>
      <c r="F36" s="311"/>
      <c r="G36" s="867"/>
      <c r="H36" s="867"/>
      <c r="I36" s="311"/>
      <c r="J36" s="864"/>
      <c r="K36" s="865"/>
      <c r="L36" s="865"/>
      <c r="M36" s="865"/>
      <c r="N36" s="866"/>
      <c r="P36" s="308" t="str">
        <f>IF(OR(F36="",SUM(P37:$P$40)&gt;0),"",F36)</f>
        <v/>
      </c>
    </row>
    <row r="37" spans="1:17" ht="12.75" customHeight="1" x14ac:dyDescent="0.2">
      <c r="E37" s="272"/>
      <c r="F37" s="311"/>
      <c r="G37" s="867"/>
      <c r="H37" s="867"/>
      <c r="I37" s="311"/>
      <c r="J37" s="864"/>
      <c r="K37" s="865"/>
      <c r="L37" s="865"/>
      <c r="M37" s="865"/>
      <c r="N37" s="866"/>
      <c r="P37" s="308" t="str">
        <f>IF(OR(F37="",SUM(P38:$P$40)&gt;0),"",F37)</f>
        <v/>
      </c>
    </row>
    <row r="38" spans="1:17" ht="12.75" customHeight="1" x14ac:dyDescent="0.2">
      <c r="E38" s="272"/>
      <c r="F38" s="311"/>
      <c r="G38" s="867"/>
      <c r="H38" s="867"/>
      <c r="I38" s="311"/>
      <c r="J38" s="864"/>
      <c r="K38" s="865"/>
      <c r="L38" s="865"/>
      <c r="M38" s="865"/>
      <c r="N38" s="866"/>
      <c r="P38" s="308" t="str">
        <f>IF(OR(F38="",SUM(P39:$P$40)&gt;0),"",F38)</f>
        <v/>
      </c>
    </row>
    <row r="39" spans="1:17" ht="12.75" customHeight="1" x14ac:dyDescent="0.2">
      <c r="E39" s="272"/>
      <c r="F39" s="311"/>
      <c r="G39" s="867"/>
      <c r="H39" s="867"/>
      <c r="I39" s="311"/>
      <c r="J39" s="864"/>
      <c r="K39" s="865"/>
      <c r="L39" s="865"/>
      <c r="M39" s="865"/>
      <c r="N39" s="866"/>
      <c r="P39" s="308" t="str">
        <f>IF(OR(F39="",SUM(P40:$P$40)&gt;0),"",F39)</f>
        <v/>
      </c>
    </row>
    <row r="40" spans="1:17" ht="12.75" customHeight="1" x14ac:dyDescent="0.2"/>
    <row r="41" spans="1:17" s="21" customFormat="1" ht="12.75" customHeight="1" x14ac:dyDescent="0.2">
      <c r="A41" s="19"/>
      <c r="B41" s="38"/>
      <c r="C41" s="38"/>
      <c r="D41" s="862" t="str">
        <f>Translations!$B$75</f>
        <v xml:space="preserve">&lt;&lt;&lt; Cliquez ici pour passer à la feuille suivante &gt;&gt;&gt; </v>
      </c>
      <c r="E41" s="862"/>
      <c r="F41" s="862"/>
      <c r="G41" s="862"/>
      <c r="H41" s="862"/>
      <c r="I41" s="862"/>
      <c r="J41" s="862"/>
      <c r="K41" s="862"/>
      <c r="L41" s="862"/>
      <c r="M41" s="862"/>
      <c r="N41" s="862"/>
      <c r="O41" s="20"/>
      <c r="P41" s="19"/>
      <c r="Q41" s="273"/>
    </row>
    <row r="42" spans="1:17" ht="12.75" customHeight="1" x14ac:dyDescent="0.2"/>
    <row r="43" spans="1:17" ht="12.75" customHeight="1" x14ac:dyDescent="0.2"/>
    <row r="44" spans="1:17" ht="12.75" customHeight="1" x14ac:dyDescent="0.2"/>
    <row r="45" spans="1:17" ht="12.75" customHeight="1" x14ac:dyDescent="0.2"/>
    <row r="46" spans="1:17" ht="12.75" customHeight="1" x14ac:dyDescent="0.2"/>
    <row r="47" spans="1:17" ht="12.75" customHeight="1" x14ac:dyDescent="0.2"/>
    <row r="48" spans="1:1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sheetData>
  <sheetProtection algorithmName="SHA-512" hashValue="cHueDcl5qAICa3gKHePd4MZqxO6zlwtA0eVwNAQ/3ahAFiVUP181iUNPtOTW/Z+BrA8XkVN3rnCchuDHbmj2iA==" saltValue="Nyko7EZ/eVlUzWD33j54bQ==" spinCount="100000" sheet="1" objects="1" scenarios="1" formatCells="0" formatColumns="0" formatRows="0"/>
  <mergeCells count="65">
    <mergeCell ref="J19:N19"/>
    <mergeCell ref="D13:N13"/>
    <mergeCell ref="M2:N2"/>
    <mergeCell ref="E3:F3"/>
    <mergeCell ref="G3:H3"/>
    <mergeCell ref="I3:J3"/>
    <mergeCell ref="K3:L3"/>
    <mergeCell ref="M3:N3"/>
    <mergeCell ref="D10:N10"/>
    <mergeCell ref="D11:N11"/>
    <mergeCell ref="D12:N12"/>
    <mergeCell ref="M4:N4"/>
    <mergeCell ref="D6:N7"/>
    <mergeCell ref="D8:N8"/>
    <mergeCell ref="G4:H4"/>
    <mergeCell ref="I4:J4"/>
    <mergeCell ref="K4:L4"/>
    <mergeCell ref="E4:F4"/>
    <mergeCell ref="B2:D4"/>
    <mergeCell ref="G2:H2"/>
    <mergeCell ref="I2:J2"/>
    <mergeCell ref="K2:L2"/>
    <mergeCell ref="G27:H27"/>
    <mergeCell ref="G19:H19"/>
    <mergeCell ref="G26:H26"/>
    <mergeCell ref="G24:H24"/>
    <mergeCell ref="G25:H25"/>
    <mergeCell ref="G22:H22"/>
    <mergeCell ref="G23:H23"/>
    <mergeCell ref="G20:H20"/>
    <mergeCell ref="G21:H21"/>
    <mergeCell ref="G28:H28"/>
    <mergeCell ref="G29:H29"/>
    <mergeCell ref="G30:H30"/>
    <mergeCell ref="G31:H31"/>
    <mergeCell ref="G32:H32"/>
    <mergeCell ref="G33:H33"/>
    <mergeCell ref="G34:H34"/>
    <mergeCell ref="G35:H35"/>
    <mergeCell ref="G39:H39"/>
    <mergeCell ref="G36:H36"/>
    <mergeCell ref="G37:H37"/>
    <mergeCell ref="G38:H38"/>
    <mergeCell ref="J29:N29"/>
    <mergeCell ref="J20:N20"/>
    <mergeCell ref="J21:N21"/>
    <mergeCell ref="J22:N22"/>
    <mergeCell ref="J23:N23"/>
    <mergeCell ref="J24:N24"/>
    <mergeCell ref="D41:N41"/>
    <mergeCell ref="D16:M16"/>
    <mergeCell ref="J35:N35"/>
    <mergeCell ref="J36:N36"/>
    <mergeCell ref="J37:N37"/>
    <mergeCell ref="J38:N38"/>
    <mergeCell ref="J39:N39"/>
    <mergeCell ref="J30:N30"/>
    <mergeCell ref="J31:N31"/>
    <mergeCell ref="J32:N32"/>
    <mergeCell ref="J33:N33"/>
    <mergeCell ref="J34:N34"/>
    <mergeCell ref="J25:N25"/>
    <mergeCell ref="J26:N26"/>
    <mergeCell ref="J27:N27"/>
    <mergeCell ref="J28:N28"/>
  </mergeCells>
  <conditionalFormatting sqref="P2">
    <cfRule type="expression" dxfId="312" priority="1" stopIfTrue="1">
      <formula>$G$324</formula>
    </cfRule>
  </conditionalFormatting>
  <dataValidations count="1">
    <dataValidation type="list" allowBlank="1" showInputMessage="1" showErrorMessage="1" sqref="G20:H39" xr:uid="{00000000-0002-0000-0200-000000000000}">
      <formula1>Euconst_MMPstatus</formula1>
    </dataValidation>
  </dataValidations>
  <hyperlinks>
    <hyperlink ref="G2:H2" location="JUMP_TOC_Home" display="Table of contents" xr:uid="{00000000-0004-0000-0200-000000000000}"/>
    <hyperlink ref="E3:F3" location="JUMP_A_Top" display="Top of sheet" xr:uid="{00000000-0004-0000-0200-000001000000}"/>
    <hyperlink ref="I2:J2" location="JUMP_Guidelines_Home" display="Previous sheet" xr:uid="{00000000-0004-0000-0200-000002000000}"/>
    <hyperlink ref="E4:F4" location="JUMP_A_Bottom" display="End of sheet" xr:uid="{00000000-0004-0000-0200-000003000000}"/>
    <hyperlink ref="K2:L2" location="JUMP_B_I" display="JUMP_B_I" xr:uid="{00000000-0004-0000-0200-000004000000}"/>
    <hyperlink ref="D41:N41" location="JUMP_B_I" display="&lt;&lt;&lt; Click here to proceed to next sheet &gt;&gt;&gt; " xr:uid="{00000000-0004-0000-0200-000005000000}"/>
  </hyperlinks>
  <pageMargins left="0.7" right="0.7" top="0.78740157499999996" bottom="0.78740157499999996" header="0.3" footer="0.3"/>
  <pageSetup paperSize="9" scale="56" orientation="portrait" r:id="rId1"/>
  <colBreaks count="1" manualBreakCount="1">
    <brk id="15"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1">
    <tabColor rgb="FF92D050"/>
  </sheetPr>
  <dimension ref="A1:Q79"/>
  <sheetViews>
    <sheetView workbookViewId="0">
      <pane ySplit="4" topLeftCell="A5" activePane="bottomLeft" state="frozen"/>
      <selection pane="bottomLeft" activeCell="B2" sqref="B2:D4"/>
    </sheetView>
  </sheetViews>
  <sheetFormatPr baseColWidth="10" defaultRowHeight="14.25" x14ac:dyDescent="0.2"/>
  <cols>
    <col min="1" max="1" width="5.7109375" style="183" hidden="1" customWidth="1"/>
    <col min="2" max="4" width="5.7109375" style="38" customWidth="1"/>
    <col min="5" max="14" width="12.7109375" style="38" customWidth="1"/>
    <col min="15" max="15" width="5.7109375" style="38" customWidth="1"/>
    <col min="16" max="16" width="11.42578125" style="183" hidden="1" customWidth="1"/>
    <col min="17" max="16384" width="11.42578125" style="273"/>
  </cols>
  <sheetData>
    <row r="1" spans="1:16" ht="12.75" hidden="1" customHeight="1" thickBot="1" x14ac:dyDescent="0.25">
      <c r="A1" s="183" t="s">
        <v>397</v>
      </c>
      <c r="B1" s="19"/>
      <c r="C1" s="19"/>
      <c r="D1" s="19"/>
      <c r="E1" s="19"/>
      <c r="F1" s="19"/>
      <c r="G1" s="19"/>
      <c r="H1" s="19"/>
      <c r="I1" s="19"/>
      <c r="J1" s="19"/>
      <c r="K1" s="19"/>
      <c r="L1" s="19"/>
      <c r="M1" s="19"/>
      <c r="N1" s="19"/>
      <c r="O1" s="19"/>
      <c r="P1" s="183" t="s">
        <v>397</v>
      </c>
    </row>
    <row r="2" spans="1:16" ht="15.75" customHeight="1" thickBot="1" x14ac:dyDescent="0.25">
      <c r="A2" s="19"/>
      <c r="B2" s="871" t="str">
        <f>Translations!$B$89</f>
        <v>B. 
InstData</v>
      </c>
      <c r="C2" s="872"/>
      <c r="D2" s="873"/>
      <c r="E2" s="332" t="str">
        <f>Translations!$B$2</f>
        <v>Zone de navigation:</v>
      </c>
      <c r="F2" s="333"/>
      <c r="G2" s="880" t="str">
        <f>Translations!$B$18</f>
        <v>Table des matières</v>
      </c>
      <c r="H2" s="794"/>
      <c r="I2" s="794" t="str">
        <f>Translations!$B$19</f>
        <v>Feuille précédente</v>
      </c>
      <c r="J2" s="794"/>
      <c r="K2" s="794" t="str">
        <f>Translations!$B$3</f>
        <v>Feuille suivante</v>
      </c>
      <c r="L2" s="794"/>
      <c r="M2" s="794"/>
      <c r="N2" s="794"/>
      <c r="O2" s="20"/>
      <c r="P2" s="42"/>
    </row>
    <row r="3" spans="1:16" ht="12.75" customHeight="1" thickBot="1" x14ac:dyDescent="0.25">
      <c r="A3" s="19"/>
      <c r="B3" s="874"/>
      <c r="C3" s="875"/>
      <c r="D3" s="876"/>
      <c r="E3" s="794" t="str">
        <f>Translations!$B$4</f>
        <v>Début de feuille</v>
      </c>
      <c r="F3" s="884"/>
      <c r="G3" s="885"/>
      <c r="H3" s="886"/>
      <c r="I3" s="886"/>
      <c r="J3" s="886"/>
      <c r="K3" s="886"/>
      <c r="L3" s="886"/>
      <c r="M3" s="886"/>
      <c r="N3" s="886"/>
      <c r="O3" s="20"/>
    </row>
    <row r="4" spans="1:16" ht="12.75" customHeight="1" thickBot="1" x14ac:dyDescent="0.25">
      <c r="A4" s="19"/>
      <c r="B4" s="877"/>
      <c r="C4" s="878"/>
      <c r="D4" s="879"/>
      <c r="E4" s="794" t="str">
        <f>Translations!$B$5</f>
        <v>Fin de feuille</v>
      </c>
      <c r="F4" s="794"/>
      <c r="G4" s="890"/>
      <c r="H4" s="870"/>
      <c r="I4" s="870"/>
      <c r="J4" s="870"/>
      <c r="K4" s="870"/>
      <c r="L4" s="870"/>
      <c r="M4" s="887"/>
      <c r="N4" s="870"/>
      <c r="O4" s="20"/>
    </row>
    <row r="5" spans="1:16" ht="12.75" customHeight="1" x14ac:dyDescent="0.2">
      <c r="A5" s="19"/>
      <c r="O5" s="20"/>
    </row>
    <row r="6" spans="1:16" ht="18" x14ac:dyDescent="0.2">
      <c r="C6" s="2" t="s">
        <v>825</v>
      </c>
      <c r="D6" s="888" t="str">
        <f>Translations!$B$90</f>
        <v>DONNÉES RELATIVES À L’INSTALLATION</v>
      </c>
      <c r="E6" s="888"/>
      <c r="F6" s="888"/>
      <c r="G6" s="888"/>
      <c r="H6" s="888"/>
      <c r="I6" s="888"/>
      <c r="J6" s="888"/>
      <c r="K6" s="888"/>
      <c r="L6" s="888"/>
      <c r="M6" s="888"/>
      <c r="N6" s="888"/>
    </row>
    <row r="7" spans="1:16" ht="12.75" customHeight="1" x14ac:dyDescent="0.2"/>
    <row r="8" spans="1:16" ht="15.75" x14ac:dyDescent="0.2">
      <c r="C8" s="271" t="s">
        <v>110</v>
      </c>
      <c r="D8" s="889" t="str">
        <f>Translations!$B$91</f>
        <v>Identification de l'installation</v>
      </c>
      <c r="E8" s="889"/>
      <c r="F8" s="889"/>
      <c r="G8" s="889"/>
      <c r="H8" s="889"/>
      <c r="I8" s="889"/>
      <c r="J8" s="889"/>
      <c r="K8" s="889"/>
      <c r="L8" s="889"/>
      <c r="M8" s="889"/>
      <c r="N8" s="889"/>
    </row>
    <row r="9" spans="1:16" ht="12.75" customHeight="1" x14ac:dyDescent="0.2"/>
    <row r="10" spans="1:16" ht="15" x14ac:dyDescent="0.2">
      <c r="C10" s="559">
        <v>1</v>
      </c>
      <c r="D10" s="903" t="str">
        <f>Translations!$B$92</f>
        <v>Consentement pour l'utilisation des données contenues dans le présent fichier</v>
      </c>
      <c r="E10" s="903"/>
      <c r="F10" s="903"/>
      <c r="G10" s="903"/>
      <c r="H10" s="903"/>
      <c r="I10" s="903"/>
      <c r="J10" s="903"/>
      <c r="K10" s="903"/>
      <c r="L10" s="903"/>
      <c r="M10" s="903"/>
      <c r="N10" s="903"/>
    </row>
    <row r="11" spans="1:16" ht="5.0999999999999996" customHeight="1" thickBot="1" x14ac:dyDescent="0.25">
      <c r="C11" s="559"/>
      <c r="D11" s="559"/>
      <c r="E11" s="559"/>
      <c r="F11" s="559"/>
      <c r="G11" s="559"/>
      <c r="H11" s="559"/>
      <c r="I11" s="559"/>
      <c r="J11" s="559"/>
      <c r="K11" s="559"/>
      <c r="L11" s="559"/>
      <c r="M11" s="559"/>
      <c r="N11" s="559"/>
    </row>
    <row r="12" spans="1:16" s="21" customFormat="1" ht="5.0999999999999996" customHeight="1" x14ac:dyDescent="0.25">
      <c r="A12" s="24"/>
      <c r="B12" s="219"/>
      <c r="C12" s="426"/>
      <c r="D12" s="427"/>
      <c r="E12" s="427"/>
      <c r="F12" s="427"/>
      <c r="G12" s="427"/>
      <c r="H12" s="427"/>
      <c r="I12" s="427"/>
      <c r="J12" s="427"/>
      <c r="K12" s="427"/>
      <c r="L12" s="427"/>
      <c r="M12" s="428"/>
      <c r="N12" s="429"/>
      <c r="O12" s="38"/>
      <c r="P12" s="42"/>
    </row>
    <row r="13" spans="1:16" s="21" customFormat="1" ht="51" customHeight="1" x14ac:dyDescent="0.25">
      <c r="A13" s="24"/>
      <c r="B13" s="38"/>
      <c r="C13" s="430"/>
      <c r="D13" s="863" t="str">
        <f>Translations!$B$93</f>
        <v>Les informations contenues dans le présent fichier seront utilisées par l'autorité compétente pour déterminer l’allocation de quotas à titre gratuit conformément à l'article 10 bis de la directive SEQE, ainsi que par la Commission européenne pour mettre à jour les valeurs des référentiels. De plus, si la Commission européenne en fait la demande, ces informations sont susceptibles de lui être notifiées en tout ou partie à des fins de contrôle des mesures nationales d'exécution conformément à l'article 11, paragraphe 1, de la directive SEQE.</v>
      </c>
      <c r="E13" s="863"/>
      <c r="F13" s="863"/>
      <c r="G13" s="863"/>
      <c r="H13" s="863"/>
      <c r="I13" s="863"/>
      <c r="J13" s="863"/>
      <c r="K13" s="863"/>
      <c r="L13" s="863"/>
      <c r="M13" s="863"/>
      <c r="N13" s="435"/>
      <c r="O13" s="38"/>
      <c r="P13" s="19"/>
    </row>
    <row r="14" spans="1:16" s="21" customFormat="1" ht="12.75" customHeight="1" x14ac:dyDescent="0.25">
      <c r="A14" s="24"/>
      <c r="B14" s="38"/>
      <c r="C14" s="430"/>
      <c r="D14" s="863" t="str">
        <f>Translations!$B$94</f>
        <v>Veuillez confirmer le consentement pour l’utilisation des informations contenues dans le présent plan méthodologique de surveillance.</v>
      </c>
      <c r="E14" s="863"/>
      <c r="F14" s="863"/>
      <c r="G14" s="863"/>
      <c r="H14" s="863"/>
      <c r="I14" s="863"/>
      <c r="J14" s="863"/>
      <c r="K14" s="863"/>
      <c r="L14" s="863"/>
      <c r="M14" s="863"/>
      <c r="N14" s="435"/>
      <c r="O14" s="38"/>
      <c r="P14" s="19"/>
    </row>
    <row r="15" spans="1:16" s="21" customFormat="1" ht="12.75" x14ac:dyDescent="0.25">
      <c r="A15" s="24"/>
      <c r="B15" s="38"/>
      <c r="C15" s="430"/>
      <c r="D15" s="911"/>
      <c r="E15" s="911"/>
      <c r="F15" s="911"/>
      <c r="G15" s="911"/>
      <c r="H15" s="911"/>
      <c r="I15" s="911"/>
      <c r="J15" s="911"/>
      <c r="K15" s="911"/>
      <c r="L15" s="911"/>
      <c r="M15" s="911"/>
      <c r="N15" s="435"/>
      <c r="O15" s="38"/>
      <c r="P15" s="19"/>
    </row>
    <row r="16" spans="1:16" s="21" customFormat="1" ht="5.0999999999999996" customHeight="1" thickBot="1" x14ac:dyDescent="0.3">
      <c r="A16" s="24"/>
      <c r="B16" s="219"/>
      <c r="C16" s="431"/>
      <c r="D16" s="432"/>
      <c r="E16" s="432"/>
      <c r="F16" s="432"/>
      <c r="G16" s="432"/>
      <c r="H16" s="432"/>
      <c r="I16" s="432"/>
      <c r="J16" s="432"/>
      <c r="K16" s="432"/>
      <c r="L16" s="432"/>
      <c r="M16" s="433"/>
      <c r="N16" s="434"/>
      <c r="O16" s="38"/>
      <c r="P16" s="42"/>
    </row>
    <row r="17" spans="1:16" s="21" customFormat="1" ht="12.75" x14ac:dyDescent="0.25">
      <c r="A17" s="24"/>
      <c r="B17" s="38"/>
      <c r="C17" s="38"/>
      <c r="D17" s="38"/>
      <c r="E17" s="38"/>
      <c r="F17" s="38"/>
      <c r="G17" s="38"/>
      <c r="H17" s="38"/>
      <c r="I17" s="38"/>
      <c r="J17" s="38"/>
      <c r="K17" s="38"/>
      <c r="L17" s="38"/>
      <c r="M17" s="38"/>
      <c r="N17" s="38"/>
      <c r="O17" s="38"/>
      <c r="P17" s="19"/>
    </row>
    <row r="18" spans="1:16" ht="15" x14ac:dyDescent="0.2">
      <c r="C18" s="559">
        <v>2</v>
      </c>
      <c r="D18" s="903" t="str">
        <f>Translations!$B$95</f>
        <v>Exploitant</v>
      </c>
      <c r="E18" s="903"/>
      <c r="F18" s="903"/>
      <c r="G18" s="903"/>
      <c r="H18" s="903"/>
      <c r="I18" s="903"/>
      <c r="J18" s="903"/>
      <c r="K18" s="903"/>
      <c r="L18" s="903"/>
      <c r="M18" s="903"/>
      <c r="N18" s="903"/>
    </row>
    <row r="19" spans="1:16" s="21" customFormat="1" ht="4.9000000000000004" customHeight="1" x14ac:dyDescent="0.25">
      <c r="A19" s="180"/>
      <c r="B19" s="38"/>
      <c r="C19" s="181"/>
      <c r="D19" s="560"/>
      <c r="E19" s="560"/>
      <c r="F19" s="560"/>
      <c r="G19" s="560"/>
      <c r="H19" s="419"/>
      <c r="I19" s="560"/>
      <c r="J19" s="17"/>
      <c r="K19" s="182"/>
      <c r="L19" s="182"/>
      <c r="M19" s="182"/>
      <c r="N19" s="182"/>
      <c r="O19" s="38"/>
      <c r="P19" s="183"/>
    </row>
    <row r="20" spans="1:16" s="21" customFormat="1" ht="12.75" customHeight="1" x14ac:dyDescent="0.2">
      <c r="A20" s="180"/>
      <c r="B20" s="38"/>
      <c r="C20" s="181"/>
      <c r="D20" s="560" t="s">
        <v>112</v>
      </c>
      <c r="E20" s="909" t="str">
        <f>Translations!$B$96</f>
        <v>Nom de l’exploitant</v>
      </c>
      <c r="F20" s="909"/>
      <c r="G20" s="909"/>
      <c r="H20" s="910"/>
      <c r="I20" s="912"/>
      <c r="J20" s="913"/>
      <c r="K20" s="913"/>
      <c r="L20" s="914"/>
      <c r="M20" s="182"/>
      <c r="N20" s="182"/>
      <c r="O20" s="38"/>
      <c r="P20" s="183"/>
    </row>
    <row r="21" spans="1:16" s="21" customFormat="1" ht="4.9000000000000004" customHeight="1" x14ac:dyDescent="0.25">
      <c r="A21" s="180"/>
      <c r="B21" s="38"/>
      <c r="C21" s="181"/>
      <c r="D21" s="560"/>
      <c r="E21" s="560"/>
      <c r="F21" s="560"/>
      <c r="G21" s="560"/>
      <c r="H21" s="419"/>
      <c r="I21" s="182"/>
      <c r="J21" s="182"/>
      <c r="K21" s="182"/>
      <c r="L21" s="182"/>
      <c r="M21" s="141"/>
      <c r="N21" s="246"/>
      <c r="O21" s="38"/>
      <c r="P21" s="183"/>
    </row>
    <row r="22" spans="1:16" s="21" customFormat="1" ht="12.75" customHeight="1" x14ac:dyDescent="0.2">
      <c r="A22" s="180"/>
      <c r="B22" s="38"/>
      <c r="C22" s="181"/>
      <c r="D22" s="560" t="s">
        <v>113</v>
      </c>
      <c r="E22" s="909" t="str">
        <f>Translations!$B$97</f>
        <v>État membre</v>
      </c>
      <c r="F22" s="909"/>
      <c r="G22" s="909"/>
      <c r="H22" s="910"/>
      <c r="I22" s="904"/>
      <c r="J22" s="905"/>
      <c r="K22" s="905"/>
      <c r="L22" s="906"/>
      <c r="M22" s="141"/>
      <c r="N22" s="246"/>
      <c r="O22" s="38"/>
      <c r="P22" s="183"/>
    </row>
    <row r="23" spans="1:16" s="21" customFormat="1" ht="4.9000000000000004" customHeight="1" x14ac:dyDescent="0.25">
      <c r="A23" s="180"/>
      <c r="B23" s="38"/>
      <c r="C23" s="181"/>
      <c r="D23" s="560"/>
      <c r="E23" s="560"/>
      <c r="F23" s="560"/>
      <c r="G23" s="560"/>
      <c r="H23" s="419"/>
      <c r="I23" s="182"/>
      <c r="J23" s="182"/>
      <c r="K23" s="182"/>
      <c r="L23" s="182"/>
      <c r="M23" s="141"/>
      <c r="N23" s="246"/>
      <c r="O23" s="38"/>
      <c r="P23" s="183"/>
    </row>
    <row r="24" spans="1:16" s="21" customFormat="1" ht="12.75" customHeight="1" x14ac:dyDescent="0.2">
      <c r="A24" s="180"/>
      <c r="B24" s="38"/>
      <c r="C24" s="181"/>
      <c r="D24" s="560" t="s">
        <v>589</v>
      </c>
      <c r="E24" s="909" t="str">
        <f>Translations!$B$98</f>
        <v>Numéro de l’autorisation d’émettre des gaz à effet de serre</v>
      </c>
      <c r="F24" s="909"/>
      <c r="G24" s="909"/>
      <c r="H24" s="909"/>
      <c r="I24" s="907" t="str">
        <f>Translations!$B$99</f>
        <v>Préfixe de l’EM/AC</v>
      </c>
      <c r="J24" s="908"/>
      <c r="K24" s="904"/>
      <c r="L24" s="906"/>
      <c r="M24" s="182"/>
      <c r="N24" s="182"/>
      <c r="O24" s="38"/>
      <c r="P24" s="183"/>
    </row>
    <row r="25" spans="1:16" s="21" customFormat="1" ht="5.0999999999999996" customHeight="1" x14ac:dyDescent="0.2">
      <c r="A25" s="180"/>
      <c r="B25" s="38"/>
      <c r="C25" s="181"/>
      <c r="D25" s="181"/>
      <c r="E25" s="182"/>
      <c r="F25" s="182"/>
      <c r="G25" s="182"/>
      <c r="H25" s="182"/>
      <c r="I25" s="182"/>
      <c r="J25" s="182"/>
      <c r="K25" s="182"/>
      <c r="L25" s="182"/>
      <c r="M25" s="182"/>
      <c r="N25" s="182"/>
      <c r="O25" s="38"/>
      <c r="P25" s="183"/>
    </row>
    <row r="26" spans="1:16" s="21" customFormat="1" ht="12.75" customHeight="1" x14ac:dyDescent="0.2">
      <c r="A26" s="180"/>
      <c r="B26" s="38"/>
      <c r="C26" s="181"/>
      <c r="D26" s="560" t="s">
        <v>115</v>
      </c>
      <c r="E26" s="909" t="str">
        <f>Translations!$B$100</f>
        <v>Autorité compétente</v>
      </c>
      <c r="F26" s="909"/>
      <c r="G26" s="909"/>
      <c r="H26" s="910"/>
      <c r="I26" s="904"/>
      <c r="J26" s="905"/>
      <c r="K26" s="905"/>
      <c r="L26" s="906"/>
      <c r="M26" s="182"/>
      <c r="N26" s="182"/>
      <c r="O26" s="38"/>
      <c r="P26" s="183"/>
    </row>
    <row r="27" spans="1:16" s="21" customFormat="1" ht="12.75" customHeight="1" x14ac:dyDescent="0.2">
      <c r="A27" s="180"/>
      <c r="B27" s="38"/>
      <c r="C27" s="181"/>
      <c r="D27" s="560"/>
      <c r="E27" s="142"/>
      <c r="F27" s="560"/>
      <c r="G27" s="560"/>
      <c r="H27" s="182"/>
      <c r="I27" s="143"/>
      <c r="J27" s="143"/>
      <c r="K27" s="143"/>
      <c r="L27" s="143"/>
      <c r="M27" s="182"/>
      <c r="N27" s="182"/>
      <c r="O27" s="38"/>
      <c r="P27" s="183"/>
    </row>
    <row r="28" spans="1:16" ht="15" x14ac:dyDescent="0.2">
      <c r="C28" s="559">
        <v>3</v>
      </c>
      <c r="D28" s="903" t="str">
        <f>Translations!$B$101</f>
        <v>Installation</v>
      </c>
      <c r="E28" s="903"/>
      <c r="F28" s="903"/>
      <c r="G28" s="903"/>
      <c r="H28" s="903"/>
      <c r="I28" s="903"/>
      <c r="J28" s="903"/>
      <c r="K28" s="903"/>
      <c r="L28" s="903"/>
      <c r="M28" s="903"/>
      <c r="N28" s="903"/>
    </row>
    <row r="29" spans="1:16" s="21" customFormat="1" ht="5.0999999999999996" customHeight="1" x14ac:dyDescent="0.2">
      <c r="A29" s="180"/>
      <c r="B29" s="38"/>
      <c r="C29" s="181"/>
      <c r="D29" s="144"/>
      <c r="E29" s="561"/>
      <c r="F29" s="561"/>
      <c r="G29" s="561"/>
      <c r="H29" s="561"/>
      <c r="I29" s="561"/>
      <c r="J29" s="561"/>
      <c r="K29" s="561"/>
      <c r="L29" s="561"/>
      <c r="M29" s="182"/>
      <c r="N29" s="182"/>
      <c r="O29" s="38"/>
      <c r="P29" s="183"/>
    </row>
    <row r="30" spans="1:16" s="21" customFormat="1" ht="12.75" customHeight="1" x14ac:dyDescent="0.2">
      <c r="A30" s="184"/>
      <c r="B30" s="38"/>
      <c r="C30" s="185"/>
      <c r="D30" s="145" t="s">
        <v>112</v>
      </c>
      <c r="E30" s="145" t="str">
        <f>Translations!$B$102</f>
        <v>Dénomination de l’installation et nom du site sur lequel elle est située:</v>
      </c>
      <c r="F30" s="186"/>
      <c r="G30" s="186"/>
      <c r="H30" s="186"/>
      <c r="I30" s="187"/>
      <c r="J30" s="146"/>
      <c r="K30" s="187"/>
      <c r="L30" s="187"/>
      <c r="M30" s="187"/>
      <c r="N30" s="187"/>
      <c r="O30" s="38"/>
      <c r="P30" s="183"/>
    </row>
    <row r="31" spans="1:16" s="21" customFormat="1" ht="4.9000000000000004" customHeight="1" x14ac:dyDescent="0.2">
      <c r="A31" s="180"/>
      <c r="B31" s="38"/>
      <c r="C31" s="181"/>
      <c r="D31" s="181"/>
      <c r="E31" s="562"/>
      <c r="F31" s="562"/>
      <c r="G31" s="562"/>
      <c r="H31" s="562"/>
      <c r="I31" s="182"/>
      <c r="J31" s="182"/>
      <c r="K31" s="182"/>
      <c r="L31" s="182"/>
      <c r="M31" s="147"/>
      <c r="N31" s="182"/>
      <c r="O31" s="38"/>
      <c r="P31" s="183"/>
    </row>
    <row r="32" spans="1:16" s="21" customFormat="1" ht="12.75" customHeight="1" x14ac:dyDescent="0.2">
      <c r="A32" s="180"/>
      <c r="B32" s="38"/>
      <c r="C32" s="181"/>
      <c r="D32" s="148" t="s">
        <v>118</v>
      </c>
      <c r="E32" s="891" t="str">
        <f>Translations!$B$12</f>
        <v>Dénomination de l'installation:</v>
      </c>
      <c r="F32" s="891"/>
      <c r="G32" s="891"/>
      <c r="H32" s="892"/>
      <c r="I32" s="893"/>
      <c r="J32" s="893"/>
      <c r="K32" s="893"/>
      <c r="L32" s="893"/>
      <c r="M32" s="38"/>
      <c r="N32" s="38"/>
      <c r="O32" s="38"/>
      <c r="P32" s="183"/>
    </row>
    <row r="33" spans="1:16" s="21" customFormat="1" ht="12.75" customHeight="1" x14ac:dyDescent="0.2">
      <c r="A33" s="180"/>
      <c r="B33" s="38"/>
      <c r="C33" s="181"/>
      <c r="D33" s="148" t="s">
        <v>119</v>
      </c>
      <c r="E33" s="891" t="str">
        <f>Translations!$B$103</f>
        <v>Nom du site:</v>
      </c>
      <c r="F33" s="891"/>
      <c r="G33" s="891"/>
      <c r="H33" s="892"/>
      <c r="I33" s="893"/>
      <c r="J33" s="893"/>
      <c r="K33" s="893"/>
      <c r="L33" s="893"/>
      <c r="M33" s="38"/>
      <c r="N33" s="38"/>
      <c r="O33" s="38"/>
      <c r="P33" s="183"/>
    </row>
    <row r="34" spans="1:16" s="21" customFormat="1" ht="12.75" customHeight="1" x14ac:dyDescent="0.2">
      <c r="A34" s="180"/>
      <c r="B34" s="38"/>
      <c r="C34" s="181"/>
      <c r="D34" s="148" t="s">
        <v>120</v>
      </c>
      <c r="E34" s="891" t="str">
        <f>Translations!$B$104</f>
        <v>Identifiant de registre de l’installation (comme dans les NIM):</v>
      </c>
      <c r="F34" s="891"/>
      <c r="G34" s="891"/>
      <c r="H34" s="892"/>
      <c r="I34" s="893"/>
      <c r="J34" s="893"/>
      <c r="K34" s="893"/>
      <c r="L34" s="893"/>
      <c r="M34" s="38"/>
      <c r="N34" s="38"/>
      <c r="O34" s="38"/>
      <c r="P34" s="183"/>
    </row>
    <row r="35" spans="1:16" s="21" customFormat="1" ht="12.75" customHeight="1" x14ac:dyDescent="0.2">
      <c r="A35" s="180"/>
      <c r="B35" s="38"/>
      <c r="C35" s="181"/>
      <c r="D35" s="181"/>
      <c r="E35" s="898" t="str">
        <f>Translations!$B$105</f>
        <v>Il s'agit généralement d'un nombre naturel, c'est-à-dire d'un code différent de l'identifiant d'autorisation utilisé dans le registre (EUTL).</v>
      </c>
      <c r="F35" s="898"/>
      <c r="G35" s="898"/>
      <c r="H35" s="898"/>
      <c r="I35" s="898"/>
      <c r="J35" s="898"/>
      <c r="K35" s="898"/>
      <c r="L35" s="898"/>
      <c r="M35" s="38"/>
      <c r="N35" s="38"/>
      <c r="O35" s="38"/>
      <c r="P35" s="183"/>
    </row>
    <row r="36" spans="1:16" s="21" customFormat="1" ht="25.5" customHeight="1" x14ac:dyDescent="0.2">
      <c r="A36" s="180"/>
      <c r="B36" s="38"/>
      <c r="C36" s="181"/>
      <c r="D36" s="181"/>
      <c r="E36" s="898" t="str">
        <f>Translations!$B$810</f>
        <v xml:space="preserve">Par exemple, si l’identifiant de registre est BE000000000123456, veuillez saisir ici 123456. Couplé avec l’État membre sélectionné au point 2.b, cet identifiant de registre (identifiant unique) sera affiché automatiquement au point f) ci-dessous. </v>
      </c>
      <c r="F36" s="898"/>
      <c r="G36" s="898"/>
      <c r="H36" s="898"/>
      <c r="I36" s="898"/>
      <c r="J36" s="898"/>
      <c r="K36" s="898"/>
      <c r="L36" s="898"/>
      <c r="M36" s="38"/>
      <c r="N36" s="38"/>
      <c r="O36" s="38"/>
      <c r="P36" s="183"/>
    </row>
    <row r="37" spans="1:16" s="21" customFormat="1" ht="12.75" customHeight="1" x14ac:dyDescent="0.2">
      <c r="A37" s="180"/>
      <c r="B37" s="38"/>
      <c r="C37" s="181"/>
      <c r="D37" s="148" t="s">
        <v>121</v>
      </c>
      <c r="E37" s="900" t="str">
        <f>Translations!$B$107</f>
        <v>Identifiant unique:</v>
      </c>
      <c r="F37" s="897"/>
      <c r="G37" s="897"/>
      <c r="H37" s="561"/>
      <c r="I37" s="899" t="str">
        <f>IF(AND(NOT(ISBLANK(I22)),ISNUMBER(I34)),CONCATENATE(INDEX(EUconst_MSlistEUTLcodes,MATCH(I22,EUconst_MSlist,0)),TEXT(I34,"000000000000000")),"")</f>
        <v/>
      </c>
      <c r="J37" s="899"/>
      <c r="K37" s="899"/>
      <c r="L37" s="899"/>
      <c r="M37" s="38"/>
      <c r="N37" s="38"/>
      <c r="O37" s="38"/>
      <c r="P37" s="183"/>
    </row>
    <row r="38" spans="1:16" s="21" customFormat="1" ht="5.0999999999999996" customHeight="1" x14ac:dyDescent="0.2">
      <c r="A38" s="180"/>
      <c r="B38" s="38"/>
      <c r="C38" s="181"/>
      <c r="D38" s="181"/>
      <c r="E38" s="561"/>
      <c r="F38" s="561"/>
      <c r="G38" s="561"/>
      <c r="H38" s="561"/>
      <c r="I38" s="561"/>
      <c r="J38" s="561"/>
      <c r="K38" s="561"/>
      <c r="L38" s="561"/>
      <c r="M38" s="38"/>
      <c r="N38" s="38"/>
      <c r="O38" s="38"/>
      <c r="P38" s="183"/>
    </row>
    <row r="39" spans="1:16" s="21" customFormat="1" ht="12.75" customHeight="1" x14ac:dyDescent="0.2">
      <c r="A39" s="180"/>
      <c r="B39" s="38"/>
      <c r="C39" s="181"/>
      <c r="D39" s="181"/>
      <c r="E39" s="894" t="str">
        <f>Translations!$B$108</f>
        <v>Ajouter toute indication propre à l'État membre concernant la dénomination des installations.</v>
      </c>
      <c r="F39" s="895"/>
      <c r="G39" s="895"/>
      <c r="H39" s="895"/>
      <c r="I39" s="895"/>
      <c r="J39" s="895"/>
      <c r="K39" s="895"/>
      <c r="L39" s="895"/>
      <c r="M39" s="895"/>
      <c r="N39" s="895"/>
      <c r="O39" s="38"/>
      <c r="P39" s="183"/>
    </row>
    <row r="40" spans="1:16" s="21" customFormat="1" ht="12.75" customHeight="1" x14ac:dyDescent="0.2">
      <c r="A40" s="180"/>
      <c r="B40" s="38"/>
      <c r="C40" s="181"/>
      <c r="D40" s="181"/>
      <c r="E40" s="182"/>
      <c r="F40" s="182"/>
      <c r="G40" s="182"/>
      <c r="H40" s="182"/>
      <c r="I40" s="182"/>
      <c r="J40" s="182"/>
      <c r="K40" s="182"/>
      <c r="L40" s="182"/>
      <c r="M40" s="182"/>
      <c r="N40" s="182"/>
      <c r="O40" s="38"/>
      <c r="P40" s="183"/>
    </row>
    <row r="41" spans="1:16" s="21" customFormat="1" ht="12.75" customHeight="1" x14ac:dyDescent="0.2">
      <c r="A41" s="180"/>
      <c r="B41" s="38"/>
      <c r="C41" s="181"/>
      <c r="D41" s="149" t="s">
        <v>113</v>
      </c>
      <c r="E41" s="896" t="str">
        <f>Translations!$B$109</f>
        <v>Adresse/localisation du site de l’installation:</v>
      </c>
      <c r="F41" s="897"/>
      <c r="G41" s="897"/>
      <c r="H41" s="897"/>
      <c r="I41" s="897"/>
      <c r="J41" s="897"/>
      <c r="K41" s="182"/>
      <c r="L41" s="182"/>
      <c r="M41" s="182"/>
      <c r="N41" s="182"/>
      <c r="O41" s="38"/>
      <c r="P41" s="183"/>
    </row>
    <row r="42" spans="1:16" s="21" customFormat="1" ht="5.0999999999999996" customHeight="1" x14ac:dyDescent="0.2">
      <c r="A42" s="180"/>
      <c r="B42" s="38"/>
      <c r="C42" s="181"/>
      <c r="D42" s="181"/>
      <c r="E42" s="182"/>
      <c r="F42" s="182"/>
      <c r="G42" s="182"/>
      <c r="H42" s="182"/>
      <c r="I42" s="182"/>
      <c r="J42" s="182"/>
      <c r="K42" s="182"/>
      <c r="L42" s="182"/>
      <c r="M42" s="182"/>
      <c r="N42" s="182"/>
      <c r="O42" s="38"/>
      <c r="P42" s="183"/>
    </row>
    <row r="43" spans="1:16" s="21" customFormat="1" ht="12.75" customHeight="1" x14ac:dyDescent="0.2">
      <c r="A43" s="180"/>
      <c r="B43" s="38"/>
      <c r="C43" s="181"/>
      <c r="D43" s="148" t="s">
        <v>118</v>
      </c>
      <c r="E43" s="891" t="str">
        <f>Translations!$B$110</f>
        <v>Adresse ligne 1:</v>
      </c>
      <c r="F43" s="891"/>
      <c r="G43" s="891"/>
      <c r="H43" s="892"/>
      <c r="I43" s="915"/>
      <c r="J43" s="916"/>
      <c r="K43" s="916"/>
      <c r="L43" s="917"/>
      <c r="M43" s="182"/>
      <c r="N43" s="182"/>
      <c r="O43" s="38"/>
      <c r="P43" s="183"/>
    </row>
    <row r="44" spans="1:16" s="21" customFormat="1" ht="12.75" customHeight="1" x14ac:dyDescent="0.2">
      <c r="A44" s="180"/>
      <c r="B44" s="38"/>
      <c r="C44" s="181"/>
      <c r="D44" s="148" t="s">
        <v>119</v>
      </c>
      <c r="E44" s="891" t="str">
        <f>Translations!$B$111</f>
        <v>Adresse ligne 2:</v>
      </c>
      <c r="F44" s="891"/>
      <c r="G44" s="891"/>
      <c r="H44" s="892"/>
      <c r="I44" s="915"/>
      <c r="J44" s="916"/>
      <c r="K44" s="916"/>
      <c r="L44" s="917"/>
      <c r="M44" s="182"/>
      <c r="N44" s="182"/>
      <c r="O44" s="38"/>
      <c r="P44" s="183"/>
    </row>
    <row r="45" spans="1:16" s="21" customFormat="1" ht="12.75" customHeight="1" x14ac:dyDescent="0.2">
      <c r="A45" s="180"/>
      <c r="B45" s="38"/>
      <c r="C45" s="181"/>
      <c r="D45" s="148" t="s">
        <v>120</v>
      </c>
      <c r="E45" s="891" t="str">
        <f>Translations!$B$112</f>
        <v>Ville:</v>
      </c>
      <c r="F45" s="891"/>
      <c r="G45" s="891"/>
      <c r="H45" s="892"/>
      <c r="I45" s="915"/>
      <c r="J45" s="916"/>
      <c r="K45" s="916"/>
      <c r="L45" s="917"/>
      <c r="M45" s="182"/>
      <c r="N45" s="182"/>
      <c r="O45" s="38"/>
      <c r="P45" s="183"/>
    </row>
    <row r="46" spans="1:16" s="21" customFormat="1" ht="12.75" customHeight="1" x14ac:dyDescent="0.2">
      <c r="A46" s="180"/>
      <c r="B46" s="38"/>
      <c r="C46" s="181"/>
      <c r="D46" s="148" t="s">
        <v>121</v>
      </c>
      <c r="E46" s="891" t="str">
        <f>Translations!$B$113</f>
        <v>État/Province/Région:</v>
      </c>
      <c r="F46" s="891"/>
      <c r="G46" s="891"/>
      <c r="H46" s="892"/>
      <c r="I46" s="915"/>
      <c r="J46" s="916"/>
      <c r="K46" s="916"/>
      <c r="L46" s="917"/>
      <c r="M46" s="182"/>
      <c r="N46" s="182"/>
      <c r="O46" s="38"/>
      <c r="P46" s="183"/>
    </row>
    <row r="47" spans="1:16" s="21" customFormat="1" ht="12.75" customHeight="1" x14ac:dyDescent="0.2">
      <c r="A47" s="180"/>
      <c r="B47" s="38"/>
      <c r="C47" s="181"/>
      <c r="D47" s="148" t="s">
        <v>122</v>
      </c>
      <c r="E47" s="891" t="str">
        <f>Translations!$B$114</f>
        <v>Code postal/ZIP:</v>
      </c>
      <c r="F47" s="891"/>
      <c r="G47" s="891"/>
      <c r="H47" s="892"/>
      <c r="I47" s="915"/>
      <c r="J47" s="916"/>
      <c r="K47" s="916"/>
      <c r="L47" s="917"/>
      <c r="M47" s="182"/>
      <c r="N47" s="182"/>
      <c r="O47" s="38"/>
      <c r="P47" s="183"/>
    </row>
    <row r="48" spans="1:16" s="21" customFormat="1" ht="12.75" customHeight="1" x14ac:dyDescent="0.2">
      <c r="A48" s="180"/>
      <c r="B48" s="38"/>
      <c r="C48" s="181"/>
      <c r="D48" s="148" t="s">
        <v>123</v>
      </c>
      <c r="E48" s="891" t="str">
        <f>Translations!$B$115</f>
        <v>Pays:</v>
      </c>
      <c r="F48" s="891"/>
      <c r="G48" s="891"/>
      <c r="H48" s="892"/>
      <c r="I48" s="915"/>
      <c r="J48" s="916"/>
      <c r="K48" s="916"/>
      <c r="L48" s="917"/>
      <c r="M48" s="182"/>
      <c r="N48" s="182"/>
      <c r="O48" s="38"/>
      <c r="P48" s="183"/>
    </row>
    <row r="49" spans="1:16" s="21" customFormat="1" ht="4.9000000000000004" customHeight="1" x14ac:dyDescent="0.2">
      <c r="A49" s="188"/>
      <c r="B49" s="38"/>
      <c r="C49" s="189"/>
      <c r="D49" s="190"/>
      <c r="E49" s="141"/>
      <c r="F49" s="191"/>
      <c r="G49" s="150"/>
      <c r="H49" s="192"/>
      <c r="I49" s="192"/>
      <c r="J49" s="192"/>
      <c r="K49" s="192"/>
      <c r="L49" s="192"/>
      <c r="M49" s="192"/>
      <c r="N49" s="192"/>
      <c r="O49" s="38"/>
      <c r="P49" s="183"/>
    </row>
    <row r="50" spans="1:16" s="21" customFormat="1" ht="12.75" customHeight="1" x14ac:dyDescent="0.2">
      <c r="A50" s="180"/>
      <c r="B50" s="38"/>
      <c r="C50" s="181"/>
      <c r="D50" s="181"/>
      <c r="E50" s="894" t="str">
        <f>Translations!$B$116</f>
        <v>Ajouter toute indication propre à l'État membre concernant les coordonnées de quadrillage.</v>
      </c>
      <c r="F50" s="895"/>
      <c r="G50" s="895"/>
      <c r="H50" s="895"/>
      <c r="I50" s="895"/>
      <c r="J50" s="895"/>
      <c r="K50" s="895"/>
      <c r="L50" s="895"/>
      <c r="M50" s="895"/>
      <c r="N50" s="895"/>
      <c r="O50" s="38"/>
      <c r="P50" s="183"/>
    </row>
    <row r="51" spans="1:16" s="21" customFormat="1" ht="12.75" customHeight="1" x14ac:dyDescent="0.2">
      <c r="A51" s="180"/>
      <c r="B51" s="38"/>
      <c r="C51" s="181"/>
      <c r="D51" s="181"/>
      <c r="E51" s="182"/>
      <c r="F51" s="182"/>
      <c r="G51" s="182"/>
      <c r="H51" s="182"/>
      <c r="I51" s="182"/>
      <c r="J51" s="182"/>
      <c r="K51" s="182"/>
      <c r="L51" s="182"/>
      <c r="M51" s="182"/>
      <c r="N51" s="182"/>
      <c r="O51" s="38"/>
      <c r="P51" s="183"/>
    </row>
    <row r="52" spans="1:16" ht="15" x14ac:dyDescent="0.2">
      <c r="C52" s="559">
        <v>4</v>
      </c>
      <c r="D52" s="903" t="str">
        <f>Translations!$B$117</f>
        <v xml:space="preserve">Coordonnées </v>
      </c>
      <c r="E52" s="903"/>
      <c r="F52" s="903"/>
      <c r="G52" s="903"/>
      <c r="H52" s="903"/>
      <c r="I52" s="903"/>
      <c r="J52" s="903"/>
      <c r="K52" s="903"/>
      <c r="L52" s="903"/>
      <c r="M52" s="903"/>
      <c r="N52" s="903"/>
    </row>
    <row r="53" spans="1:16" s="21" customFormat="1" ht="5.0999999999999996" customHeight="1" x14ac:dyDescent="0.2">
      <c r="A53" s="180"/>
      <c r="B53" s="38"/>
      <c r="C53" s="181"/>
      <c r="D53" s="181"/>
      <c r="E53" s="182"/>
      <c r="F53" s="182"/>
      <c r="G53" s="182"/>
      <c r="H53" s="182"/>
      <c r="I53" s="182"/>
      <c r="J53" s="182"/>
      <c r="K53" s="182"/>
      <c r="L53" s="182"/>
      <c r="M53" s="182"/>
      <c r="N53" s="182"/>
      <c r="O53" s="38"/>
      <c r="P53" s="183"/>
    </row>
    <row r="54" spans="1:16" s="21" customFormat="1" ht="12.75" customHeight="1" x14ac:dyDescent="0.2">
      <c r="A54" s="180"/>
      <c r="B54" s="38"/>
      <c r="C54" s="181"/>
      <c r="D54" s="181"/>
      <c r="E54" s="919" t="str">
        <f>Translations!$B$118</f>
        <v>Qui pouvons-nous contacter au sujet de votre plan méthodologique de surveillance?</v>
      </c>
      <c r="F54" s="919"/>
      <c r="G54" s="919"/>
      <c r="H54" s="919"/>
      <c r="I54" s="919"/>
      <c r="J54" s="919"/>
      <c r="K54" s="919"/>
      <c r="L54" s="919"/>
      <c r="M54" s="182"/>
      <c r="N54" s="182"/>
      <c r="O54" s="38"/>
      <c r="P54" s="183"/>
    </row>
    <row r="55" spans="1:16" s="21" customFormat="1" ht="24.75" customHeight="1" x14ac:dyDescent="0.2">
      <c r="A55" s="180"/>
      <c r="B55" s="38"/>
      <c r="C55" s="181"/>
      <c r="D55" s="151"/>
      <c r="E55" s="898" t="str">
        <f>Translations!$B$119</f>
        <v xml:space="preserve">Il serait utile que vous nous indiquiez une personne à qui nous pourrions poser directement nos questions éventuelles concernant votre plan méthodologique de surveillance. Cette personne devra être habilitée à agir au nom de l’exploitant. </v>
      </c>
      <c r="F55" s="898"/>
      <c r="G55" s="898"/>
      <c r="H55" s="898"/>
      <c r="I55" s="898"/>
      <c r="J55" s="898"/>
      <c r="K55" s="898"/>
      <c r="L55" s="898"/>
      <c r="M55" s="182"/>
      <c r="N55" s="182"/>
      <c r="O55" s="38"/>
      <c r="P55" s="183"/>
    </row>
    <row r="56" spans="1:16" s="21" customFormat="1" ht="4.9000000000000004" customHeight="1" x14ac:dyDescent="0.2">
      <c r="A56" s="180"/>
      <c r="B56" s="38"/>
      <c r="C56" s="181"/>
      <c r="D56" s="560"/>
      <c r="E56" s="152"/>
      <c r="F56" s="560"/>
      <c r="G56" s="560"/>
      <c r="H56" s="182"/>
      <c r="I56" s="17"/>
      <c r="J56" s="182"/>
      <c r="K56" s="182"/>
      <c r="L56" s="182"/>
      <c r="M56" s="182"/>
      <c r="N56" s="182"/>
      <c r="O56" s="38"/>
      <c r="P56" s="183"/>
    </row>
    <row r="57" spans="1:16" s="21" customFormat="1" ht="12.75" customHeight="1" x14ac:dyDescent="0.2">
      <c r="A57" s="180"/>
      <c r="B57" s="38"/>
      <c r="C57" s="181"/>
      <c r="D57" s="560" t="s">
        <v>112</v>
      </c>
      <c r="E57" s="560" t="str">
        <f>Translations!$B$120</f>
        <v>Contact principal:</v>
      </c>
      <c r="F57" s="560"/>
      <c r="G57" s="17" t="str">
        <f>Translations!$B$121</f>
        <v>Titre:</v>
      </c>
      <c r="H57" s="182"/>
      <c r="I57" s="901"/>
      <c r="J57" s="901"/>
      <c r="K57" s="901"/>
      <c r="L57" s="902"/>
      <c r="M57" s="152"/>
      <c r="N57" s="182"/>
      <c r="O57" s="38"/>
      <c r="P57" s="183"/>
    </row>
    <row r="58" spans="1:16" s="21" customFormat="1" ht="12.75" customHeight="1" x14ac:dyDescent="0.2">
      <c r="A58" s="180"/>
      <c r="B58" s="38"/>
      <c r="C58" s="181"/>
      <c r="D58" s="181"/>
      <c r="E58" s="182"/>
      <c r="F58" s="182"/>
      <c r="G58" s="17" t="str">
        <f>Translations!$B$122</f>
        <v>Prénom:</v>
      </c>
      <c r="H58" s="182"/>
      <c r="I58" s="901"/>
      <c r="J58" s="901"/>
      <c r="K58" s="901"/>
      <c r="L58" s="902"/>
      <c r="M58" s="182"/>
      <c r="N58" s="182"/>
      <c r="O58" s="38"/>
      <c r="P58" s="183"/>
    </row>
    <row r="59" spans="1:16" s="21" customFormat="1" ht="12.75" customHeight="1" x14ac:dyDescent="0.2">
      <c r="A59" s="180"/>
      <c r="B59" s="38"/>
      <c r="C59" s="181"/>
      <c r="D59" s="181"/>
      <c r="E59" s="182"/>
      <c r="F59" s="182"/>
      <c r="G59" s="17" t="str">
        <f>Translations!$B$123</f>
        <v>Nom:</v>
      </c>
      <c r="H59" s="182"/>
      <c r="I59" s="901"/>
      <c r="J59" s="901"/>
      <c r="K59" s="901"/>
      <c r="L59" s="902"/>
      <c r="M59" s="182"/>
      <c r="N59" s="182"/>
      <c r="O59" s="38"/>
      <c r="P59" s="183"/>
    </row>
    <row r="60" spans="1:16" s="21" customFormat="1" ht="12.75" customHeight="1" x14ac:dyDescent="0.2">
      <c r="A60" s="180"/>
      <c r="B60" s="38"/>
      <c r="C60" s="181"/>
      <c r="D60" s="181"/>
      <c r="E60" s="182"/>
      <c r="F60" s="182"/>
      <c r="G60" s="17" t="str">
        <f>Translations!$B$124</f>
        <v>Fonction:</v>
      </c>
      <c r="H60" s="182"/>
      <c r="I60" s="901"/>
      <c r="J60" s="901"/>
      <c r="K60" s="901"/>
      <c r="L60" s="902"/>
      <c r="M60" s="182"/>
      <c r="N60" s="182"/>
      <c r="O60" s="38"/>
      <c r="P60" s="183"/>
    </row>
    <row r="61" spans="1:16" s="21" customFormat="1" ht="12.75" customHeight="1" x14ac:dyDescent="0.2">
      <c r="A61" s="180"/>
      <c r="B61" s="38"/>
      <c r="C61" s="181"/>
      <c r="D61" s="181"/>
      <c r="E61" s="182"/>
      <c r="F61" s="182"/>
      <c r="G61" s="17" t="str">
        <f>Translations!$B$125</f>
        <v>Nom de l'organisme (si différent de l’exploitant):</v>
      </c>
      <c r="H61" s="40"/>
      <c r="I61" s="182"/>
      <c r="J61" s="182"/>
      <c r="K61" s="182"/>
      <c r="L61" s="182"/>
      <c r="M61" s="182"/>
      <c r="N61" s="182"/>
      <c r="O61" s="38"/>
      <c r="P61" s="183"/>
    </row>
    <row r="62" spans="1:16" s="21" customFormat="1" ht="12.75" customHeight="1" x14ac:dyDescent="0.2">
      <c r="A62" s="180"/>
      <c r="B62" s="38"/>
      <c r="C62" s="181"/>
      <c r="D62" s="181"/>
      <c r="E62" s="182"/>
      <c r="F62" s="182"/>
      <c r="G62" s="17"/>
      <c r="H62" s="182"/>
      <c r="I62" s="901"/>
      <c r="J62" s="901"/>
      <c r="K62" s="901"/>
      <c r="L62" s="902"/>
      <c r="M62" s="182"/>
      <c r="N62" s="182"/>
      <c r="O62" s="38"/>
      <c r="P62" s="183"/>
    </row>
    <row r="63" spans="1:16" s="21" customFormat="1" ht="12.75" customHeight="1" x14ac:dyDescent="0.2">
      <c r="A63" s="180"/>
      <c r="B63" s="38"/>
      <c r="C63" s="181"/>
      <c r="D63" s="181"/>
      <c r="E63" s="182"/>
      <c r="F63" s="182"/>
      <c r="G63" s="17" t="str">
        <f>Translations!$B$126</f>
        <v>Numéro de téléphone:</v>
      </c>
      <c r="H63" s="182"/>
      <c r="I63" s="901"/>
      <c r="J63" s="901"/>
      <c r="K63" s="901"/>
      <c r="L63" s="902"/>
      <c r="M63" s="182"/>
      <c r="N63" s="182"/>
      <c r="O63" s="38"/>
      <c r="P63" s="183"/>
    </row>
    <row r="64" spans="1:16" s="21" customFormat="1" ht="12.75" customHeight="1" x14ac:dyDescent="0.2">
      <c r="A64" s="180"/>
      <c r="B64" s="38"/>
      <c r="C64" s="181"/>
      <c r="D64" s="181"/>
      <c r="E64" s="182"/>
      <c r="F64" s="182"/>
      <c r="G64" s="17" t="str">
        <f>Translations!$B$127</f>
        <v>Courriel:</v>
      </c>
      <c r="H64" s="182"/>
      <c r="I64" s="901"/>
      <c r="J64" s="901"/>
      <c r="K64" s="901"/>
      <c r="L64" s="902"/>
      <c r="M64" s="182"/>
      <c r="N64" s="182"/>
      <c r="O64" s="38"/>
      <c r="P64" s="183"/>
    </row>
    <row r="65" spans="1:17" s="21" customFormat="1" ht="12.75" customHeight="1" x14ac:dyDescent="0.2">
      <c r="A65" s="180"/>
      <c r="B65" s="38"/>
      <c r="C65" s="181"/>
      <c r="D65" s="181"/>
      <c r="E65" s="153"/>
      <c r="F65" s="182"/>
      <c r="G65" s="182"/>
      <c r="H65" s="182"/>
      <c r="I65" s="182"/>
      <c r="J65" s="182"/>
      <c r="K65" s="182"/>
      <c r="L65" s="182"/>
      <c r="M65" s="182"/>
      <c r="N65" s="182"/>
      <c r="O65" s="38"/>
      <c r="P65" s="183"/>
    </row>
    <row r="66" spans="1:17" s="21" customFormat="1" ht="12.75" customHeight="1" x14ac:dyDescent="0.2">
      <c r="A66" s="180"/>
      <c r="B66" s="38"/>
      <c r="C66" s="181"/>
      <c r="D66" s="560" t="s">
        <v>113</v>
      </c>
      <c r="E66" s="560" t="str">
        <f>Translations!$B$128</f>
        <v>Autre contact:</v>
      </c>
      <c r="F66" s="182"/>
      <c r="G66" s="17" t="str">
        <f>Translations!$B$121</f>
        <v>Titre:</v>
      </c>
      <c r="H66" s="182"/>
      <c r="I66" s="918"/>
      <c r="J66" s="918"/>
      <c r="K66" s="918"/>
      <c r="L66" s="902"/>
      <c r="M66" s="182"/>
      <c r="N66" s="182"/>
      <c r="O66" s="38"/>
      <c r="P66" s="183"/>
    </row>
    <row r="67" spans="1:17" s="21" customFormat="1" ht="12.75" customHeight="1" x14ac:dyDescent="0.2">
      <c r="A67" s="180"/>
      <c r="B67" s="38"/>
      <c r="C67" s="181"/>
      <c r="D67" s="181"/>
      <c r="E67" s="153"/>
      <c r="F67" s="182"/>
      <c r="G67" s="17" t="str">
        <f>Translations!$B$122</f>
        <v>Prénom:</v>
      </c>
      <c r="H67" s="182"/>
      <c r="I67" s="918"/>
      <c r="J67" s="918"/>
      <c r="K67" s="918"/>
      <c r="L67" s="902"/>
      <c r="M67" s="182"/>
      <c r="N67" s="182"/>
      <c r="O67" s="38"/>
      <c r="P67" s="183"/>
    </row>
    <row r="68" spans="1:17" s="21" customFormat="1" ht="12.75" customHeight="1" x14ac:dyDescent="0.2">
      <c r="A68" s="180"/>
      <c r="B68" s="38"/>
      <c r="C68" s="181"/>
      <c r="D68" s="181"/>
      <c r="E68" s="153"/>
      <c r="F68" s="182"/>
      <c r="G68" s="17" t="str">
        <f>Translations!$B$123</f>
        <v>Nom:</v>
      </c>
      <c r="H68" s="182"/>
      <c r="I68" s="918"/>
      <c r="J68" s="918"/>
      <c r="K68" s="918"/>
      <c r="L68" s="902"/>
      <c r="M68" s="182"/>
      <c r="N68" s="182"/>
      <c r="O68" s="38"/>
      <c r="P68" s="183"/>
    </row>
    <row r="69" spans="1:17" s="21" customFormat="1" ht="12.75" customHeight="1" x14ac:dyDescent="0.2">
      <c r="A69" s="180"/>
      <c r="B69" s="38"/>
      <c r="C69" s="181"/>
      <c r="D69" s="181"/>
      <c r="E69" s="153"/>
      <c r="F69" s="182"/>
      <c r="G69" s="17" t="str">
        <f>Translations!$B$124</f>
        <v>Fonction:</v>
      </c>
      <c r="H69" s="182"/>
      <c r="I69" s="918"/>
      <c r="J69" s="918"/>
      <c r="K69" s="918"/>
      <c r="L69" s="902"/>
      <c r="M69" s="182"/>
      <c r="N69" s="182"/>
      <c r="O69" s="38"/>
      <c r="P69" s="183"/>
    </row>
    <row r="70" spans="1:17" s="21" customFormat="1" ht="12.75" customHeight="1" x14ac:dyDescent="0.2">
      <c r="A70" s="180"/>
      <c r="B70" s="38"/>
      <c r="C70" s="181"/>
      <c r="D70" s="181"/>
      <c r="E70" s="153"/>
      <c r="F70" s="182"/>
      <c r="G70" s="17" t="str">
        <f>Translations!$B$125</f>
        <v>Nom de l'organisme (si différent de l’exploitant):</v>
      </c>
      <c r="H70" s="40"/>
      <c r="I70" s="182"/>
      <c r="J70" s="182"/>
      <c r="K70" s="182"/>
      <c r="L70" s="182"/>
      <c r="M70" s="182"/>
      <c r="N70" s="182"/>
      <c r="O70" s="38"/>
      <c r="P70" s="183"/>
    </row>
    <row r="71" spans="1:17" s="21" customFormat="1" ht="12.75" customHeight="1" x14ac:dyDescent="0.2">
      <c r="A71" s="180"/>
      <c r="B71" s="38"/>
      <c r="C71" s="181"/>
      <c r="D71" s="181"/>
      <c r="E71" s="153"/>
      <c r="F71" s="182"/>
      <c r="G71" s="17"/>
      <c r="H71" s="182"/>
      <c r="I71" s="918"/>
      <c r="J71" s="918"/>
      <c r="K71" s="918"/>
      <c r="L71" s="902"/>
      <c r="M71" s="182"/>
      <c r="N71" s="182"/>
      <c r="O71" s="38"/>
      <c r="P71" s="183"/>
    </row>
    <row r="72" spans="1:17" s="21" customFormat="1" ht="12.75" customHeight="1" x14ac:dyDescent="0.2">
      <c r="A72" s="180"/>
      <c r="B72" s="38"/>
      <c r="C72" s="181"/>
      <c r="D72" s="181"/>
      <c r="E72" s="153"/>
      <c r="F72" s="182"/>
      <c r="G72" s="17" t="str">
        <f>Translations!$B$126</f>
        <v>Numéro de téléphone:</v>
      </c>
      <c r="H72" s="182"/>
      <c r="I72" s="918"/>
      <c r="J72" s="918"/>
      <c r="K72" s="918"/>
      <c r="L72" s="902"/>
      <c r="M72" s="182"/>
      <c r="N72" s="182"/>
      <c r="O72" s="38"/>
      <c r="P72" s="183"/>
    </row>
    <row r="73" spans="1:17" s="21" customFormat="1" ht="12.75" customHeight="1" x14ac:dyDescent="0.2">
      <c r="A73" s="180"/>
      <c r="B73" s="38"/>
      <c r="C73" s="181"/>
      <c r="D73" s="181"/>
      <c r="E73" s="153"/>
      <c r="F73" s="182"/>
      <c r="G73" s="17" t="str">
        <f>Translations!$B$127</f>
        <v>Courriel:</v>
      </c>
      <c r="H73" s="182"/>
      <c r="I73" s="918"/>
      <c r="J73" s="918"/>
      <c r="K73" s="918"/>
      <c r="L73" s="902"/>
      <c r="M73" s="182"/>
      <c r="N73" s="182"/>
      <c r="O73" s="38"/>
      <c r="P73" s="183"/>
    </row>
    <row r="74" spans="1:17" ht="12.75" customHeight="1" x14ac:dyDescent="0.2"/>
    <row r="75" spans="1:17" ht="12.75" customHeight="1" x14ac:dyDescent="0.2">
      <c r="P75" s="274"/>
    </row>
    <row r="76" spans="1:17" s="21" customFormat="1" ht="12.75" customHeight="1" x14ac:dyDescent="0.2">
      <c r="A76" s="19"/>
      <c r="B76" s="38"/>
      <c r="C76" s="38"/>
      <c r="D76" s="862" t="str">
        <f>Translations!$B$75</f>
        <v xml:space="preserve">&lt;&lt;&lt; Cliquez ici pour passer à la feuille suivante &gt;&gt;&gt; </v>
      </c>
      <c r="E76" s="862"/>
      <c r="F76" s="862"/>
      <c r="G76" s="862"/>
      <c r="H76" s="862"/>
      <c r="I76" s="862"/>
      <c r="J76" s="862"/>
      <c r="K76" s="862"/>
      <c r="L76" s="862"/>
      <c r="M76" s="862"/>
      <c r="N76" s="862"/>
      <c r="O76" s="20"/>
      <c r="P76" s="19"/>
      <c r="Q76" s="273"/>
    </row>
    <row r="77" spans="1:17" s="21" customFormat="1" ht="12.75" customHeight="1" x14ac:dyDescent="0.2">
      <c r="A77" s="19"/>
      <c r="B77" s="38"/>
      <c r="C77" s="38"/>
      <c r="D77" s="38"/>
      <c r="E77" s="38"/>
      <c r="F77" s="38"/>
      <c r="G77" s="38"/>
      <c r="H77" s="38"/>
      <c r="I77" s="38"/>
      <c r="J77" s="38"/>
      <c r="K77" s="38"/>
      <c r="L77" s="38"/>
      <c r="M77" s="38"/>
      <c r="N77" s="38"/>
      <c r="O77" s="38"/>
      <c r="P77" s="19"/>
      <c r="Q77" s="273"/>
    </row>
    <row r="78" spans="1:17" s="21" customFormat="1" ht="12.75" hidden="1" x14ac:dyDescent="0.25">
      <c r="A78" s="24" t="s">
        <v>397</v>
      </c>
      <c r="B78" s="24" t="s">
        <v>426</v>
      </c>
      <c r="C78" s="24" t="s">
        <v>426</v>
      </c>
      <c r="D78" s="24" t="s">
        <v>426</v>
      </c>
      <c r="E78" s="24" t="s">
        <v>426</v>
      </c>
      <c r="F78" s="24" t="s">
        <v>426</v>
      </c>
      <c r="G78" s="24" t="s">
        <v>426</v>
      </c>
      <c r="H78" s="24" t="s">
        <v>426</v>
      </c>
      <c r="I78" s="24" t="s">
        <v>426</v>
      </c>
      <c r="J78" s="24" t="s">
        <v>426</v>
      </c>
      <c r="K78" s="24" t="s">
        <v>426</v>
      </c>
      <c r="L78" s="24" t="s">
        <v>426</v>
      </c>
      <c r="M78" s="24" t="s">
        <v>426</v>
      </c>
      <c r="N78" s="24" t="s">
        <v>426</v>
      </c>
      <c r="O78" s="24" t="s">
        <v>426</v>
      </c>
      <c r="P78" s="19"/>
    </row>
    <row r="79" spans="1:17" s="21" customFormat="1" hidden="1" x14ac:dyDescent="0.2">
      <c r="A79" s="24" t="s">
        <v>397</v>
      </c>
      <c r="B79" s="38"/>
      <c r="C79" s="38"/>
      <c r="D79" s="38"/>
      <c r="E79" s="38"/>
      <c r="F79" s="38"/>
      <c r="G79" s="38"/>
      <c r="H79" s="38"/>
      <c r="I79" s="38"/>
      <c r="J79" s="38"/>
      <c r="K79" s="38"/>
      <c r="L79" s="38"/>
      <c r="M79" s="38"/>
      <c r="N79" s="38"/>
      <c r="O79" s="38"/>
      <c r="P79" s="19"/>
      <c r="Q79" s="273"/>
    </row>
  </sheetData>
  <sheetProtection algorithmName="SHA-512" hashValue="nEVQB3wxMOlm2716oefs3HwpsW0zi2CoBynzpgIhlGGyhefxWo2VS9DGTWWquTWGa5La6xaI6JaRvnxcPRbWVQ==" saltValue="8ZWKUWGS2TzCIj//yRvYVA==" spinCount="100000" sheet="1" objects="1" scenarios="1" formatCells="0" formatColumns="0" formatRows="0"/>
  <mergeCells count="75">
    <mergeCell ref="I71:L71"/>
    <mergeCell ref="I72:L72"/>
    <mergeCell ref="I73:L73"/>
    <mergeCell ref="I58:L58"/>
    <mergeCell ref="I59:L59"/>
    <mergeCell ref="I60:L60"/>
    <mergeCell ref="I62:L62"/>
    <mergeCell ref="I63:L63"/>
    <mergeCell ref="I64:L64"/>
    <mergeCell ref="I66:L66"/>
    <mergeCell ref="I67:L67"/>
    <mergeCell ref="I68:L68"/>
    <mergeCell ref="E45:H45"/>
    <mergeCell ref="E46:H46"/>
    <mergeCell ref="E47:H47"/>
    <mergeCell ref="E48:H48"/>
    <mergeCell ref="I69:L69"/>
    <mergeCell ref="I48:L48"/>
    <mergeCell ref="E50:N50"/>
    <mergeCell ref="D52:N52"/>
    <mergeCell ref="E54:L54"/>
    <mergeCell ref="E55:L55"/>
    <mergeCell ref="I43:L43"/>
    <mergeCell ref="I44:L44"/>
    <mergeCell ref="I45:L45"/>
    <mergeCell ref="I46:L46"/>
    <mergeCell ref="I47:L47"/>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8:N8"/>
    <mergeCell ref="D10:N10"/>
    <mergeCell ref="D6:N6"/>
    <mergeCell ref="I26:L26"/>
    <mergeCell ref="E26:H26"/>
    <mergeCell ref="D18:N18"/>
    <mergeCell ref="D13:M13"/>
    <mergeCell ref="D14:M14"/>
    <mergeCell ref="D15:M15"/>
    <mergeCell ref="E20:H20"/>
    <mergeCell ref="I20:L20"/>
    <mergeCell ref="D28:N28"/>
    <mergeCell ref="I22:L22"/>
    <mergeCell ref="I24:J24"/>
    <mergeCell ref="K24:L24"/>
    <mergeCell ref="E22:H22"/>
    <mergeCell ref="E24:H24"/>
    <mergeCell ref="D76:N76"/>
    <mergeCell ref="E34:H34"/>
    <mergeCell ref="E32:H32"/>
    <mergeCell ref="E33:H33"/>
    <mergeCell ref="I32:L32"/>
    <mergeCell ref="I33:L33"/>
    <mergeCell ref="I34:L34"/>
    <mergeCell ref="E39:N39"/>
    <mergeCell ref="E41:J41"/>
    <mergeCell ref="E35:L35"/>
    <mergeCell ref="E43:H43"/>
    <mergeCell ref="E44:H44"/>
    <mergeCell ref="I37:L37"/>
    <mergeCell ref="E36:L36"/>
    <mergeCell ref="E37:G37"/>
    <mergeCell ref="I57:L57"/>
  </mergeCells>
  <dataValidations disablePrompts="1" count="2">
    <dataValidation type="list" allowBlank="1" showInputMessage="1" showErrorMessage="1" sqref="I48:L48 I22:L22" xr:uid="{00000000-0002-0000-0300-000000000000}">
      <formula1>EUconst_MSlist</formula1>
    </dataValidation>
    <dataValidation type="list" allowBlank="1" showInputMessage="1" showErrorMessage="1" sqref="D15" xr:uid="{00000000-0002-0000-0300-000001000000}">
      <formula1>EUconst_ConfirmAllowUseOfData</formula1>
    </dataValidation>
  </dataValidations>
  <hyperlinks>
    <hyperlink ref="G2:H2" location="JUMP_TOC_Home" display="Table of contents" xr:uid="{00000000-0004-0000-0300-000000000000}"/>
    <hyperlink ref="E3:F3" location="JUMP_B_I" display="JUMP_B_I" xr:uid="{00000000-0004-0000-0300-000001000000}"/>
    <hyperlink ref="I2:J2" location="JUMP_A_Top" display="Previous sheet" xr:uid="{00000000-0004-0000-0300-000002000000}"/>
    <hyperlink ref="E4:F4" location="JUMP_F_Bottom" display="End of sheet" xr:uid="{00000000-0004-0000-0300-000003000000}"/>
    <hyperlink ref="K2:L2" location="JUMP_C_I" display="JUMP_C_I" xr:uid="{00000000-0004-0000-0300-000004000000}"/>
    <hyperlink ref="D76:N76" location="JUMP_B_I" display="&lt;&lt;&lt; Click here to proceed to next sheet &gt;&gt;&gt; " xr:uid="{00000000-0004-0000-0300-000005000000}"/>
  </hyperlinks>
  <pageMargins left="0.7" right="0.7" top="0.78740157499999996" bottom="0.78740157499999996" header="0.3" footer="0.3"/>
  <pageSetup paperSize="9" scale="56" orientation="portrait" r:id="rId1"/>
  <colBreaks count="1" manualBreakCount="1">
    <brk id="15"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4">
    <tabColor theme="9"/>
  </sheetPr>
  <dimension ref="A1:Z147"/>
  <sheetViews>
    <sheetView tabSelected="1" zoomScaleNormal="100" workbookViewId="0">
      <pane ySplit="4" topLeftCell="A53" activePane="bottomLeft" state="frozen"/>
      <selection pane="bottomLeft" activeCell="E67" sqref="E67:N67"/>
    </sheetView>
  </sheetViews>
  <sheetFormatPr baseColWidth="10" defaultRowHeight="14.25" x14ac:dyDescent="0.2"/>
  <cols>
    <col min="1" max="1" width="5.7109375" style="183" hidden="1" customWidth="1"/>
    <col min="2" max="4" width="5.7109375" style="38" customWidth="1"/>
    <col min="5" max="14" width="12.7109375" style="38" customWidth="1"/>
    <col min="15" max="15" width="5.7109375" style="38" customWidth="1"/>
    <col min="16" max="19" width="11.42578125" style="183" hidden="1" customWidth="1"/>
    <col min="20" max="16384" width="11.42578125" style="273"/>
  </cols>
  <sheetData>
    <row r="1" spans="1:24" ht="15" hidden="1" thickBot="1" x14ac:dyDescent="0.25">
      <c r="A1" s="183" t="s">
        <v>397</v>
      </c>
      <c r="B1" s="19"/>
      <c r="C1" s="19"/>
      <c r="D1" s="19"/>
      <c r="E1" s="19"/>
      <c r="F1" s="19"/>
      <c r="G1" s="19"/>
      <c r="H1" s="19"/>
      <c r="I1" s="19"/>
      <c r="J1" s="19"/>
      <c r="K1" s="19"/>
      <c r="L1" s="19"/>
      <c r="M1" s="19"/>
      <c r="N1" s="19"/>
      <c r="O1" s="19"/>
      <c r="P1" s="183" t="s">
        <v>397</v>
      </c>
      <c r="Q1" s="183" t="s">
        <v>397</v>
      </c>
      <c r="R1" s="183" t="s">
        <v>397</v>
      </c>
      <c r="S1" s="183" t="s">
        <v>397</v>
      </c>
    </row>
    <row r="2" spans="1:24" ht="15" thickBot="1" x14ac:dyDescent="0.25">
      <c r="A2" s="19"/>
      <c r="B2" s="871" t="str">
        <f>Translations!$B$129</f>
        <v>C. 
InstDescription</v>
      </c>
      <c r="C2" s="872"/>
      <c r="D2" s="873"/>
      <c r="E2" s="332" t="str">
        <f>Translations!$B$2</f>
        <v>Zone de navigation:</v>
      </c>
      <c r="F2" s="333"/>
      <c r="G2" s="880" t="str">
        <f>Translations!$B$18</f>
        <v>Table des matières</v>
      </c>
      <c r="H2" s="794"/>
      <c r="I2" s="794" t="str">
        <f>Translations!$B$19</f>
        <v>Feuille précédente</v>
      </c>
      <c r="J2" s="794"/>
      <c r="K2" s="794" t="str">
        <f>Translations!$B$3</f>
        <v>Feuille suivante</v>
      </c>
      <c r="L2" s="794"/>
      <c r="M2" s="794"/>
      <c r="N2" s="794"/>
      <c r="O2" s="20"/>
      <c r="P2" s="42"/>
      <c r="Q2" s="42"/>
      <c r="R2" s="42"/>
      <c r="S2" s="42"/>
    </row>
    <row r="3" spans="1:24" ht="15" thickBot="1" x14ac:dyDescent="0.25">
      <c r="A3" s="19"/>
      <c r="B3" s="874"/>
      <c r="C3" s="875"/>
      <c r="D3" s="876"/>
      <c r="E3" s="794" t="str">
        <f>Translations!$B$4</f>
        <v>Début de feuille</v>
      </c>
      <c r="F3" s="884"/>
      <c r="G3" s="953" t="str">
        <f>Translations!$B$130</f>
        <v>Liste des sous-installations</v>
      </c>
      <c r="H3" s="954"/>
      <c r="I3" s="954" t="str">
        <f>Translations!$B$131</f>
        <v>Description</v>
      </c>
      <c r="J3" s="954"/>
      <c r="K3" s="954" t="str">
        <f>Translations!$B$132</f>
        <v>Liens techniques</v>
      </c>
      <c r="L3" s="954"/>
      <c r="M3" s="955"/>
      <c r="N3" s="955"/>
      <c r="O3" s="20"/>
    </row>
    <row r="4" spans="1:24" ht="15" thickBot="1" x14ac:dyDescent="0.25">
      <c r="A4" s="19"/>
      <c r="B4" s="877"/>
      <c r="C4" s="878"/>
      <c r="D4" s="879"/>
      <c r="E4" s="794" t="str">
        <f>Translations!$B$5</f>
        <v>Fin de feuille</v>
      </c>
      <c r="F4" s="794"/>
      <c r="G4" s="956"/>
      <c r="H4" s="957"/>
      <c r="I4" s="957"/>
      <c r="J4" s="957"/>
      <c r="K4" s="957"/>
      <c r="L4" s="957"/>
      <c r="M4" s="958"/>
      <c r="N4" s="957"/>
      <c r="O4" s="20"/>
    </row>
    <row r="5" spans="1:24" ht="12.75" customHeight="1" x14ac:dyDescent="0.2">
      <c r="A5" s="19"/>
      <c r="O5" s="20"/>
    </row>
    <row r="6" spans="1:24" ht="18" x14ac:dyDescent="0.2">
      <c r="C6" s="2" t="s">
        <v>343</v>
      </c>
      <c r="D6" s="888" t="str">
        <f>Translations!$B$133</f>
        <v>DESCRIPTION DE L’INSTALLATION</v>
      </c>
      <c r="E6" s="888"/>
      <c r="F6" s="888"/>
      <c r="G6" s="888"/>
      <c r="H6" s="888"/>
      <c r="I6" s="888"/>
      <c r="J6" s="888"/>
      <c r="K6" s="888"/>
      <c r="L6" s="888"/>
      <c r="M6" s="888"/>
      <c r="N6" s="888"/>
      <c r="P6" s="274"/>
      <c r="Q6" s="274"/>
      <c r="R6" s="274"/>
      <c r="S6" s="274"/>
    </row>
    <row r="7" spans="1:24" ht="12.75" customHeight="1" x14ac:dyDescent="0.2"/>
    <row r="8" spans="1:24" ht="16.5" customHeight="1" x14ac:dyDescent="0.2">
      <c r="C8" s="271" t="s">
        <v>110</v>
      </c>
      <c r="D8" s="929" t="str">
        <f>Translations!$B$130</f>
        <v>Liste des sous-installations</v>
      </c>
      <c r="E8" s="929"/>
      <c r="F8" s="929"/>
      <c r="G8" s="929"/>
      <c r="H8" s="929"/>
      <c r="I8" s="929"/>
      <c r="J8" s="929"/>
      <c r="K8" s="929"/>
      <c r="L8" s="929"/>
      <c r="M8" s="929"/>
      <c r="N8" s="929"/>
      <c r="P8" s="274"/>
      <c r="Q8" s="274"/>
      <c r="R8" s="274"/>
      <c r="S8" s="274"/>
    </row>
    <row r="9" spans="1:24" ht="12.75" customHeight="1" x14ac:dyDescent="0.2"/>
    <row r="10" spans="1:24" ht="15" customHeight="1" x14ac:dyDescent="0.2">
      <c r="C10" s="155">
        <v>1</v>
      </c>
      <c r="D10" s="903" t="str">
        <f>Translations!$B$134</f>
        <v>Sous-installations avec référentiel de produit</v>
      </c>
      <c r="E10" s="903"/>
      <c r="F10" s="903"/>
      <c r="G10" s="903"/>
      <c r="H10" s="903"/>
      <c r="I10" s="903"/>
      <c r="J10" s="903"/>
      <c r="K10" s="903"/>
      <c r="L10" s="903"/>
      <c r="M10" s="903"/>
      <c r="N10" s="903"/>
    </row>
    <row r="11" spans="1:24" ht="5.0999999999999996" customHeight="1" x14ac:dyDescent="0.2">
      <c r="D11" s="941"/>
      <c r="E11" s="941"/>
      <c r="F11" s="941"/>
      <c r="G11" s="941"/>
      <c r="H11" s="941"/>
      <c r="I11" s="941"/>
      <c r="J11" s="941"/>
      <c r="K11" s="941"/>
      <c r="L11" s="941"/>
      <c r="M11" s="941"/>
      <c r="N11" s="941"/>
    </row>
    <row r="12" spans="1:24" s="21" customFormat="1" ht="12.75" customHeight="1" x14ac:dyDescent="0.2">
      <c r="A12" s="24"/>
      <c r="B12" s="38"/>
      <c r="C12" s="38"/>
      <c r="D12" s="40"/>
      <c r="E12" s="951" t="str">
        <f>Translations!$B$135</f>
        <v>Pour chaque type de produit, une seule sous-installation peut être sélectionnée. Les produits similaires qui relèvent du même référentiel de produit à l’annexe I des RATG sont regroupés.</v>
      </c>
      <c r="F12" s="952"/>
      <c r="G12" s="952"/>
      <c r="H12" s="952"/>
      <c r="I12" s="952"/>
      <c r="J12" s="952"/>
      <c r="K12" s="952"/>
      <c r="L12" s="952"/>
      <c r="M12" s="952"/>
      <c r="N12" s="952"/>
      <c r="O12" s="38"/>
      <c r="P12" s="19"/>
      <c r="Q12" s="19"/>
      <c r="R12" s="19"/>
      <c r="S12" s="19"/>
      <c r="T12" s="273"/>
      <c r="U12" s="273"/>
      <c r="V12" s="273"/>
      <c r="W12" s="273"/>
      <c r="X12" s="273"/>
    </row>
    <row r="13" spans="1:24" s="21" customFormat="1" ht="12.75" customHeight="1" x14ac:dyDescent="0.2">
      <c r="A13" s="24"/>
      <c r="B13" s="38"/>
      <c r="C13" s="38"/>
      <c r="D13" s="40"/>
      <c r="E13" s="951" t="str">
        <f>Translations!$B$811</f>
        <v>Le statut au regard de l’exposition à un risque important de fuite de carbone («CL») est fondé sur le règlement (UE) 2019/708.</v>
      </c>
      <c r="F13" s="952"/>
      <c r="G13" s="952"/>
      <c r="H13" s="952"/>
      <c r="I13" s="952"/>
      <c r="J13" s="952"/>
      <c r="K13" s="952"/>
      <c r="L13" s="952"/>
      <c r="M13" s="952"/>
      <c r="N13" s="952"/>
      <c r="O13" s="38"/>
      <c r="P13" s="19"/>
      <c r="Q13" s="19"/>
      <c r="R13" s="19"/>
      <c r="S13" s="19"/>
      <c r="T13" s="273"/>
      <c r="U13" s="273"/>
      <c r="V13" s="273"/>
      <c r="W13" s="273"/>
      <c r="X13" s="273"/>
    </row>
    <row r="14" spans="1:24" s="21" customFormat="1" ht="12.75" customHeight="1" x14ac:dyDescent="0.2">
      <c r="A14" s="24"/>
      <c r="B14" s="38"/>
      <c r="C14" s="38"/>
      <c r="D14" s="40"/>
      <c r="E14" s="951" t="str">
        <f>Translations!$B$137</f>
        <v>La dénomination d'une sous-installation ne doit apparaître qu'une seule fois. Dans le cas contraire, certaines parties de ce modèle ne pourront fonctionner correctement.</v>
      </c>
      <c r="F14" s="952"/>
      <c r="G14" s="952"/>
      <c r="H14" s="952"/>
      <c r="I14" s="952"/>
      <c r="J14" s="952"/>
      <c r="K14" s="952"/>
      <c r="L14" s="952"/>
      <c r="M14" s="952"/>
      <c r="N14" s="952"/>
      <c r="O14" s="38"/>
      <c r="P14" s="19"/>
      <c r="Q14" s="19"/>
      <c r="R14" s="19"/>
      <c r="S14" s="19"/>
      <c r="T14" s="273"/>
      <c r="U14" s="273"/>
      <c r="V14" s="273"/>
      <c r="W14" s="273"/>
      <c r="X14" s="273"/>
    </row>
    <row r="15" spans="1:24" ht="12.75" customHeight="1" x14ac:dyDescent="0.2">
      <c r="E15" s="939" t="str">
        <f>Translations!$B$138</f>
        <v>Veuillez noter que les données saisies ici ont une incidence sur toutes les autres données qui seront saisies ultérieurement concernant les sous-installations.</v>
      </c>
      <c r="F15" s="940"/>
      <c r="G15" s="940"/>
      <c r="H15" s="940"/>
      <c r="I15" s="940"/>
      <c r="J15" s="940"/>
      <c r="K15" s="940"/>
      <c r="L15" s="940"/>
      <c r="M15" s="940"/>
      <c r="N15" s="940"/>
    </row>
    <row r="16" spans="1:24" ht="12.75" customHeight="1" thickBot="1" x14ac:dyDescent="0.25">
      <c r="D16" s="4" t="str">
        <f>Translations!$B$139</f>
        <v>N°</v>
      </c>
      <c r="E16" s="942" t="str">
        <f>Translations!$B$140</f>
        <v>Type de produit</v>
      </c>
      <c r="F16" s="943"/>
      <c r="G16" s="943"/>
      <c r="H16" s="943"/>
      <c r="I16" s="943"/>
      <c r="J16" s="943"/>
      <c r="K16" s="944"/>
      <c r="L16" s="327" t="str">
        <f>Translations!$B$141</f>
        <v>Exposition au risque de fuite de carbone?</v>
      </c>
      <c r="M16" s="532" t="str">
        <f>Translations!$B$812</f>
        <v>MACF?</v>
      </c>
      <c r="P16" s="30" t="s">
        <v>214</v>
      </c>
      <c r="Q16" s="30" t="s">
        <v>215</v>
      </c>
      <c r="R16" s="30" t="str">
        <f>Translations!$B$694</f>
        <v>Unité</v>
      </c>
      <c r="S16" s="30" t="s">
        <v>216</v>
      </c>
    </row>
    <row r="17" spans="1:24" ht="12.75" customHeight="1" x14ac:dyDescent="0.2">
      <c r="D17" s="7">
        <v>1</v>
      </c>
      <c r="E17" s="945"/>
      <c r="F17" s="946"/>
      <c r="G17" s="946"/>
      <c r="H17" s="946"/>
      <c r="I17" s="946"/>
      <c r="J17" s="946"/>
      <c r="K17" s="947"/>
      <c r="L17" s="328" t="str">
        <f t="shared" ref="L17:L26" si="0">IF(P17=Euconst_NA,Euconst_NA,INDEX(EUconst_BMlistCLstatus,MATCH(E17,EUconst_BMlistNames,0)))</f>
        <v>Sans objet</v>
      </c>
      <c r="M17" s="546" t="str">
        <f>IF(P17=Euconst_NA,Euconst_NA,INDEX(EUconst_BMlistCBAMstatus,MATCH(E17,EUconst_BMlistNames,0)))</f>
        <v>Sans objet</v>
      </c>
      <c r="P17" s="31" t="str">
        <f t="shared" ref="P17:P26" si="1">IF(ISBLANK($E17),Euconst_NA,INDEX(EUconst_BMlistMainNumberOfBM,MATCH($E17,EUconst_BMlistNames,0)))</f>
        <v>Sans objet</v>
      </c>
      <c r="Q17" s="32" t="str">
        <f>IF(ISNUMBER(P17),COUNT(P17:P$17),"")</f>
        <v/>
      </c>
      <c r="R17" s="31" t="str">
        <f t="shared" ref="R17:R26" si="2">IF(P17=Euconst_NA,EUconst_Tons,INDEX(EUconst_BMlistUnits,P17))</f>
        <v>tonnes</v>
      </c>
      <c r="S17" s="32" t="str">
        <f t="shared" ref="S17:S26" si="3">IF(ISBLANK(E17),"",COUNTIF($E$17:$E$26,E17))</f>
        <v/>
      </c>
    </row>
    <row r="18" spans="1:24" ht="12.75" customHeight="1" x14ac:dyDescent="0.2">
      <c r="D18" s="6">
        <v>2</v>
      </c>
      <c r="E18" s="948"/>
      <c r="F18" s="949"/>
      <c r="G18" s="949"/>
      <c r="H18" s="949"/>
      <c r="I18" s="949"/>
      <c r="J18" s="949"/>
      <c r="K18" s="950"/>
      <c r="L18" s="329" t="str">
        <f t="shared" si="0"/>
        <v>Sans objet</v>
      </c>
      <c r="M18" s="547" t="str">
        <f t="shared" ref="M18:M26" si="4">IF(P18=Euconst_NA,Euconst_NA,INDEX(EUconst_BMlistCBAMstatus,MATCH(E18,EUconst_BMlistNames,0)))</f>
        <v>Sans objet</v>
      </c>
      <c r="P18" s="31" t="str">
        <f t="shared" si="1"/>
        <v>Sans objet</v>
      </c>
      <c r="Q18" s="33" t="str">
        <f>IF(ISNUMBER(P18),COUNT(P$17:P18),"")</f>
        <v/>
      </c>
      <c r="R18" s="31" t="str">
        <f t="shared" si="2"/>
        <v>tonnes</v>
      </c>
      <c r="S18" s="33" t="str">
        <f t="shared" si="3"/>
        <v/>
      </c>
    </row>
    <row r="19" spans="1:24" ht="12.75" customHeight="1" x14ac:dyDescent="0.2">
      <c r="D19" s="6">
        <v>3</v>
      </c>
      <c r="E19" s="948"/>
      <c r="F19" s="949"/>
      <c r="G19" s="949"/>
      <c r="H19" s="949"/>
      <c r="I19" s="949"/>
      <c r="J19" s="949"/>
      <c r="K19" s="950"/>
      <c r="L19" s="329" t="str">
        <f t="shared" si="0"/>
        <v>Sans objet</v>
      </c>
      <c r="M19" s="547" t="str">
        <f t="shared" si="4"/>
        <v>Sans objet</v>
      </c>
      <c r="P19" s="31" t="str">
        <f t="shared" si="1"/>
        <v>Sans objet</v>
      </c>
      <c r="Q19" s="33" t="str">
        <f>IF(ISNUMBER(P19),COUNT(P$17:P19),"")</f>
        <v/>
      </c>
      <c r="R19" s="31" t="str">
        <f t="shared" si="2"/>
        <v>tonnes</v>
      </c>
      <c r="S19" s="33" t="str">
        <f t="shared" si="3"/>
        <v/>
      </c>
    </row>
    <row r="20" spans="1:24" ht="12.75" customHeight="1" x14ac:dyDescent="0.2">
      <c r="D20" s="6">
        <v>4</v>
      </c>
      <c r="E20" s="948"/>
      <c r="F20" s="949"/>
      <c r="G20" s="949"/>
      <c r="H20" s="949"/>
      <c r="I20" s="949"/>
      <c r="J20" s="949"/>
      <c r="K20" s="950"/>
      <c r="L20" s="329" t="str">
        <f t="shared" si="0"/>
        <v>Sans objet</v>
      </c>
      <c r="M20" s="547" t="str">
        <f t="shared" si="4"/>
        <v>Sans objet</v>
      </c>
      <c r="P20" s="31" t="str">
        <f t="shared" si="1"/>
        <v>Sans objet</v>
      </c>
      <c r="Q20" s="33" t="str">
        <f>IF(ISNUMBER(P20),COUNT(P$17:P20),"")</f>
        <v/>
      </c>
      <c r="R20" s="31" t="str">
        <f t="shared" si="2"/>
        <v>tonnes</v>
      </c>
      <c r="S20" s="33" t="str">
        <f t="shared" si="3"/>
        <v/>
      </c>
    </row>
    <row r="21" spans="1:24" ht="12.75" customHeight="1" x14ac:dyDescent="0.2">
      <c r="D21" s="6">
        <v>5</v>
      </c>
      <c r="E21" s="948"/>
      <c r="F21" s="949"/>
      <c r="G21" s="949"/>
      <c r="H21" s="949"/>
      <c r="I21" s="949"/>
      <c r="J21" s="949"/>
      <c r="K21" s="950"/>
      <c r="L21" s="329" t="str">
        <f t="shared" si="0"/>
        <v>Sans objet</v>
      </c>
      <c r="M21" s="547" t="str">
        <f t="shared" si="4"/>
        <v>Sans objet</v>
      </c>
      <c r="P21" s="31" t="str">
        <f t="shared" si="1"/>
        <v>Sans objet</v>
      </c>
      <c r="Q21" s="33" t="str">
        <f>IF(ISNUMBER(P21),COUNT(P$17:P21),"")</f>
        <v/>
      </c>
      <c r="R21" s="31" t="str">
        <f t="shared" si="2"/>
        <v>tonnes</v>
      </c>
      <c r="S21" s="33" t="str">
        <f t="shared" si="3"/>
        <v/>
      </c>
    </row>
    <row r="22" spans="1:24" ht="12.75" customHeight="1" x14ac:dyDescent="0.2">
      <c r="D22" s="6">
        <v>6</v>
      </c>
      <c r="E22" s="948"/>
      <c r="F22" s="949"/>
      <c r="G22" s="949"/>
      <c r="H22" s="949"/>
      <c r="I22" s="949"/>
      <c r="J22" s="949"/>
      <c r="K22" s="950"/>
      <c r="L22" s="329" t="str">
        <f t="shared" si="0"/>
        <v>Sans objet</v>
      </c>
      <c r="M22" s="547" t="str">
        <f t="shared" si="4"/>
        <v>Sans objet</v>
      </c>
      <c r="P22" s="31" t="str">
        <f t="shared" si="1"/>
        <v>Sans objet</v>
      </c>
      <c r="Q22" s="33" t="str">
        <f>IF(ISNUMBER(P22),COUNT(P$17:P22),"")</f>
        <v/>
      </c>
      <c r="R22" s="31" t="str">
        <f t="shared" si="2"/>
        <v>tonnes</v>
      </c>
      <c r="S22" s="33" t="str">
        <f t="shared" si="3"/>
        <v/>
      </c>
    </row>
    <row r="23" spans="1:24" ht="12.75" customHeight="1" x14ac:dyDescent="0.2">
      <c r="D23" s="6">
        <v>7</v>
      </c>
      <c r="E23" s="948"/>
      <c r="F23" s="949"/>
      <c r="G23" s="949"/>
      <c r="H23" s="949"/>
      <c r="I23" s="949"/>
      <c r="J23" s="949"/>
      <c r="K23" s="950"/>
      <c r="L23" s="329" t="str">
        <f t="shared" si="0"/>
        <v>Sans objet</v>
      </c>
      <c r="M23" s="547" t="str">
        <f t="shared" si="4"/>
        <v>Sans objet</v>
      </c>
      <c r="P23" s="31" t="str">
        <f t="shared" si="1"/>
        <v>Sans objet</v>
      </c>
      <c r="Q23" s="33" t="str">
        <f>IF(ISNUMBER(P23),COUNT(P$17:P23),"")</f>
        <v/>
      </c>
      <c r="R23" s="31" t="str">
        <f t="shared" si="2"/>
        <v>tonnes</v>
      </c>
      <c r="S23" s="33" t="str">
        <f t="shared" si="3"/>
        <v/>
      </c>
    </row>
    <row r="24" spans="1:24" ht="12.75" customHeight="1" x14ac:dyDescent="0.2">
      <c r="D24" s="6">
        <v>8</v>
      </c>
      <c r="E24" s="948"/>
      <c r="F24" s="949"/>
      <c r="G24" s="949"/>
      <c r="H24" s="949"/>
      <c r="I24" s="949"/>
      <c r="J24" s="949"/>
      <c r="K24" s="950"/>
      <c r="L24" s="329" t="str">
        <f t="shared" si="0"/>
        <v>Sans objet</v>
      </c>
      <c r="M24" s="547" t="str">
        <f t="shared" si="4"/>
        <v>Sans objet</v>
      </c>
      <c r="P24" s="31" t="str">
        <f t="shared" si="1"/>
        <v>Sans objet</v>
      </c>
      <c r="Q24" s="33" t="str">
        <f>IF(ISNUMBER(P24),COUNT(P$17:P24),"")</f>
        <v/>
      </c>
      <c r="R24" s="31" t="str">
        <f t="shared" si="2"/>
        <v>tonnes</v>
      </c>
      <c r="S24" s="33" t="str">
        <f t="shared" si="3"/>
        <v/>
      </c>
    </row>
    <row r="25" spans="1:24" ht="12.75" customHeight="1" x14ac:dyDescent="0.2">
      <c r="D25" s="6">
        <v>9</v>
      </c>
      <c r="E25" s="948"/>
      <c r="F25" s="949"/>
      <c r="G25" s="949"/>
      <c r="H25" s="949"/>
      <c r="I25" s="949"/>
      <c r="J25" s="949"/>
      <c r="K25" s="950"/>
      <c r="L25" s="329" t="str">
        <f t="shared" si="0"/>
        <v>Sans objet</v>
      </c>
      <c r="M25" s="547" t="str">
        <f t="shared" si="4"/>
        <v>Sans objet</v>
      </c>
      <c r="P25" s="31" t="str">
        <f t="shared" si="1"/>
        <v>Sans objet</v>
      </c>
      <c r="Q25" s="33" t="str">
        <f>IF(ISNUMBER(P25),COUNT(P$17:P25),"")</f>
        <v/>
      </c>
      <c r="R25" s="31" t="str">
        <f t="shared" si="2"/>
        <v>tonnes</v>
      </c>
      <c r="S25" s="33" t="str">
        <f t="shared" si="3"/>
        <v/>
      </c>
    </row>
    <row r="26" spans="1:24" ht="12.75" customHeight="1" thickBot="1" x14ac:dyDescent="0.25">
      <c r="D26" s="3">
        <v>10</v>
      </c>
      <c r="E26" s="959"/>
      <c r="F26" s="960"/>
      <c r="G26" s="960"/>
      <c r="H26" s="960"/>
      <c r="I26" s="960"/>
      <c r="J26" s="960"/>
      <c r="K26" s="961"/>
      <c r="L26" s="330" t="str">
        <f t="shared" si="0"/>
        <v>Sans objet</v>
      </c>
      <c r="M26" s="548" t="str">
        <f t="shared" si="4"/>
        <v>Sans objet</v>
      </c>
      <c r="P26" s="31" t="str">
        <f t="shared" si="1"/>
        <v>Sans objet</v>
      </c>
      <c r="Q26" s="34" t="str">
        <f>IF(ISNUMBER(P26),COUNT(P$17:P26),"")</f>
        <v/>
      </c>
      <c r="R26" s="31" t="str">
        <f t="shared" si="2"/>
        <v>tonnes</v>
      </c>
      <c r="S26" s="34" t="str">
        <f t="shared" si="3"/>
        <v/>
      </c>
    </row>
    <row r="27" spans="1:24" ht="12.75" customHeight="1" x14ac:dyDescent="0.2">
      <c r="P27" s="275"/>
      <c r="Q27" s="275"/>
      <c r="R27" s="275"/>
      <c r="S27" s="275"/>
    </row>
    <row r="28" spans="1:24" ht="15" customHeight="1" x14ac:dyDescent="0.2">
      <c r="C28" s="155">
        <v>2</v>
      </c>
      <c r="D28" s="903" t="str">
        <f>Translations!$B$142</f>
        <v>Sous-installations avec méthodes alternatives</v>
      </c>
      <c r="E28" s="903"/>
      <c r="F28" s="903"/>
      <c r="G28" s="903"/>
      <c r="H28" s="903"/>
      <c r="I28" s="903"/>
      <c r="J28" s="903"/>
      <c r="K28" s="903"/>
      <c r="L28" s="903"/>
      <c r="M28" s="903"/>
      <c r="N28" s="903"/>
    </row>
    <row r="29" spans="1:24" ht="5.0999999999999996" customHeight="1" x14ac:dyDescent="0.2">
      <c r="D29" s="941"/>
      <c r="E29" s="941"/>
      <c r="F29" s="941"/>
      <c r="G29" s="941"/>
      <c r="H29" s="941"/>
      <c r="I29" s="941"/>
      <c r="J29" s="941"/>
      <c r="K29" s="941"/>
      <c r="L29" s="941"/>
      <c r="M29" s="941"/>
      <c r="N29" s="941"/>
    </row>
    <row r="30" spans="1:24" s="21" customFormat="1" ht="25.5" customHeight="1" x14ac:dyDescent="0.2">
      <c r="A30" s="24"/>
      <c r="B30" s="38"/>
      <c r="C30" s="38"/>
      <c r="D30" s="40"/>
      <c r="E30" s="951" t="str">
        <f>Translations!$B$813</f>
        <v>Pour chaque type de méthode alternative, il ne peut y avoir au maximum que trois sous-installations, l'une exposée à un risque important de fuite de carbone (distinction entre les secteurs qui relèvent et ceux qui ne relèvent pas du MACF) et l'autre non.</v>
      </c>
      <c r="F30" s="952"/>
      <c r="G30" s="952"/>
      <c r="H30" s="952"/>
      <c r="I30" s="952"/>
      <c r="J30" s="952"/>
      <c r="K30" s="952"/>
      <c r="L30" s="952"/>
      <c r="M30" s="952"/>
      <c r="N30" s="952"/>
      <c r="O30" s="38"/>
      <c r="P30" s="183"/>
      <c r="Q30" s="183"/>
      <c r="R30" s="183"/>
      <c r="S30" s="19"/>
      <c r="T30" s="273"/>
      <c r="U30" s="273"/>
      <c r="V30" s="273"/>
      <c r="W30" s="273"/>
      <c r="X30" s="273"/>
    </row>
    <row r="31" spans="1:24" s="21" customFormat="1" ht="12.75" customHeight="1" x14ac:dyDescent="0.2">
      <c r="A31" s="24"/>
      <c r="B31" s="38"/>
      <c r="C31" s="38"/>
      <c r="D31" s="40"/>
      <c r="E31" s="951" t="str">
        <f>Translations!$B$814</f>
        <v>Par dérogation à cette règle, pour la chaleur mesurable, une quatrième sous-installation est définie pour la fourniture de chauffage urbain.</v>
      </c>
      <c r="F31" s="952"/>
      <c r="G31" s="952"/>
      <c r="H31" s="952"/>
      <c r="I31" s="952"/>
      <c r="J31" s="952"/>
      <c r="K31" s="952"/>
      <c r="L31" s="952"/>
      <c r="M31" s="952"/>
      <c r="N31" s="952"/>
      <c r="O31" s="38"/>
      <c r="P31" s="183"/>
      <c r="Q31" s="183"/>
      <c r="R31" s="183"/>
      <c r="S31" s="19"/>
      <c r="T31" s="273"/>
      <c r="U31" s="273"/>
      <c r="V31" s="273"/>
      <c r="W31" s="273"/>
      <c r="X31" s="273"/>
    </row>
    <row r="32" spans="1:24" s="21" customFormat="1" ht="12.75" customHeight="1" x14ac:dyDescent="0.2">
      <c r="A32" s="24"/>
      <c r="B32" s="38"/>
      <c r="C32" s="38"/>
      <c r="D32" s="38"/>
      <c r="E32" s="951" t="str">
        <f>Translations!$B$815</f>
        <v>Le statut de la sous-installation au regard du MACF dépend de l’inscription des codes NC des marchandises produites sur la liste de l’annexe I du règlement (UE) 2023/956.</v>
      </c>
      <c r="F32" s="952"/>
      <c r="G32" s="952"/>
      <c r="H32" s="952"/>
      <c r="I32" s="952"/>
      <c r="J32" s="952"/>
      <c r="K32" s="952"/>
      <c r="L32" s="952"/>
      <c r="M32" s="952"/>
      <c r="N32" s="952"/>
      <c r="O32" s="38"/>
      <c r="P32" s="183"/>
      <c r="Q32" s="183"/>
      <c r="R32" s="183"/>
      <c r="S32" s="19"/>
      <c r="T32" s="273"/>
      <c r="U32" s="273"/>
      <c r="V32" s="273"/>
      <c r="W32" s="273"/>
      <c r="X32" s="273"/>
    </row>
    <row r="33" spans="1:24" s="21" customFormat="1" ht="12.75" customHeight="1" x14ac:dyDescent="0.2">
      <c r="A33" s="24"/>
      <c r="B33" s="38"/>
      <c r="C33" s="38"/>
      <c r="D33" s="40"/>
      <c r="E33" s="970" t="str">
        <f>Translations!$B$145</f>
        <v>Veuillez indiquer, pour chaque type de sous-installation, s'il est pertinent ou non pour votre installation. Veillez à ne pas laisser de cellule jaune vide.</v>
      </c>
      <c r="F33" s="971"/>
      <c r="G33" s="971"/>
      <c r="H33" s="971"/>
      <c r="I33" s="971"/>
      <c r="J33" s="971"/>
      <c r="K33" s="971"/>
      <c r="L33" s="971"/>
      <c r="M33" s="971"/>
      <c r="N33" s="971"/>
      <c r="O33" s="38"/>
      <c r="P33" s="183"/>
      <c r="Q33" s="183"/>
      <c r="R33" s="183"/>
      <c r="S33" s="19"/>
      <c r="T33" s="273"/>
      <c r="U33" s="273"/>
      <c r="V33" s="273"/>
      <c r="W33" s="273"/>
      <c r="X33" s="273"/>
    </row>
    <row r="34" spans="1:24" ht="12.75" customHeight="1" x14ac:dyDescent="0.2">
      <c r="C34" s="193"/>
      <c r="D34" s="193"/>
      <c r="E34" s="939" t="str">
        <f>Translations!$B$138</f>
        <v>Veuillez noter que les données saisies ici ont une incidence sur toutes les autres données qui seront saisies ultérieurement concernant les sous-installations.</v>
      </c>
      <c r="F34" s="940"/>
      <c r="G34" s="940"/>
      <c r="H34" s="940"/>
      <c r="I34" s="940"/>
      <c r="J34" s="940"/>
      <c r="K34" s="940"/>
      <c r="L34" s="940"/>
      <c r="M34" s="940"/>
      <c r="N34" s="940"/>
      <c r="S34" s="275"/>
    </row>
    <row r="35" spans="1:24" ht="12.75" customHeight="1" thickBot="1" x14ac:dyDescent="0.25">
      <c r="C35" s="14"/>
      <c r="D35" s="8" t="str">
        <f>Translations!$B$139</f>
        <v>N°</v>
      </c>
      <c r="E35" s="933" t="str">
        <f>Translations!$B$148</f>
        <v>Type de sous-installation</v>
      </c>
      <c r="F35" s="934"/>
      <c r="G35" s="934"/>
      <c r="H35" s="934"/>
      <c r="I35" s="934"/>
      <c r="J35" s="935"/>
      <c r="K35" s="28" t="str">
        <f>Translations!$B$149</f>
        <v>pertinent?</v>
      </c>
      <c r="L35" s="563" t="str">
        <f>Translations!$B$141</f>
        <v>Exposition au risque de fuite de carbone?</v>
      </c>
      <c r="M35" s="327" t="str">
        <f>Translations!$B$812</f>
        <v>MACF?</v>
      </c>
      <c r="N35" s="14"/>
      <c r="P35" s="31" t="s">
        <v>214</v>
      </c>
      <c r="Q35" s="31" t="s">
        <v>215</v>
      </c>
      <c r="R35" s="31" t="str">
        <f>Translations!$B$694</f>
        <v>Unité</v>
      </c>
      <c r="S35" s="276"/>
    </row>
    <row r="36" spans="1:24" ht="12.75" customHeight="1" x14ac:dyDescent="0.2">
      <c r="C36" s="14"/>
      <c r="D36" s="533">
        <v>11</v>
      </c>
      <c r="E36" s="936" t="str">
        <f t="shared" ref="E36:E45" si="5">INDEX(EUconst_FallBackListNames,D36-10)</f>
        <v>Sous-installation avec référentiel de chaleur, (CL | hors MACF)</v>
      </c>
      <c r="F36" s="937"/>
      <c r="G36" s="937"/>
      <c r="H36" s="937"/>
      <c r="I36" s="937"/>
      <c r="J36" s="938"/>
      <c r="K36" s="248"/>
      <c r="L36" s="324" t="b">
        <f t="shared" ref="L36:L45" si="6">INDEX(EUconst_FallBackListCLstatus,MATCH($E36,EUconst_FallBackListNames,0))</f>
        <v>1</v>
      </c>
      <c r="M36" s="324" t="b">
        <f t="shared" ref="M36:M45" si="7">INDEX(EUconst_FallBackListCBAMstatus,MATCH($E36,EUconst_FallBackListNames,0))</f>
        <v>0</v>
      </c>
      <c r="N36" s="9"/>
      <c r="P36" s="35" t="str">
        <f t="shared" ref="P36:P45" si="8">IF(ISBLANK($K36),Euconst_NA,IF($K36,INDEX(EUconst_FallBackListNumber,MATCH($E36,EUconst_FallBackListNames,0)),Euconst_NA))</f>
        <v>Sans objet</v>
      </c>
      <c r="Q36" s="35" t="str">
        <f>IF(ISNUMBER(P36),COUNT(P36:P$36)+MAX($Q$17:$Q$26),"")</f>
        <v/>
      </c>
      <c r="R36" s="35" t="str">
        <f t="shared" ref="R36:R45" si="9">INDEX(EUconst_FallBackListUnits,MATCH($E36,EUconst_FallBackListNames,0))</f>
        <v>TJ</v>
      </c>
      <c r="S36" s="276"/>
    </row>
    <row r="37" spans="1:24" ht="12.75" customHeight="1" x14ac:dyDescent="0.2">
      <c r="C37" s="14"/>
      <c r="D37" s="534">
        <f t="shared" ref="D37:D44" si="10">D36+1</f>
        <v>12</v>
      </c>
      <c r="E37" s="920" t="str">
        <f t="shared" si="5"/>
        <v>Sous-installation avec référentiel de chaleur, non-CL | non-MACF)</v>
      </c>
      <c r="F37" s="921"/>
      <c r="G37" s="921"/>
      <c r="H37" s="921"/>
      <c r="I37" s="921"/>
      <c r="J37" s="922"/>
      <c r="K37" s="249"/>
      <c r="L37" s="325" t="b">
        <f t="shared" si="6"/>
        <v>0</v>
      </c>
      <c r="M37" s="325" t="b">
        <f t="shared" si="7"/>
        <v>0</v>
      </c>
      <c r="N37" s="9"/>
      <c r="P37" s="33" t="str">
        <f t="shared" si="8"/>
        <v>Sans objet</v>
      </c>
      <c r="Q37" s="33" t="str">
        <f>IF(ISNUMBER(P37),COUNT(P$36:P37)+MAX($Q$17:$Q$26),"")</f>
        <v/>
      </c>
      <c r="R37" s="33" t="str">
        <f t="shared" si="9"/>
        <v>TJ</v>
      </c>
      <c r="S37" s="276"/>
    </row>
    <row r="38" spans="1:24" ht="12.75" customHeight="1" x14ac:dyDescent="0.2">
      <c r="C38" s="14"/>
      <c r="D38" s="534">
        <f t="shared" si="10"/>
        <v>13</v>
      </c>
      <c r="E38" s="920" t="str">
        <f>INDEX(EUconst_FallBackListNames,D38-10)</f>
        <v>Sous-installation avec référentiel de chaleur, (CL | MACF)</v>
      </c>
      <c r="F38" s="921"/>
      <c r="G38" s="921"/>
      <c r="H38" s="921"/>
      <c r="I38" s="921"/>
      <c r="J38" s="922"/>
      <c r="K38" s="249"/>
      <c r="L38" s="325" t="b">
        <f t="shared" si="6"/>
        <v>1</v>
      </c>
      <c r="M38" s="325" t="b">
        <f t="shared" si="7"/>
        <v>1</v>
      </c>
      <c r="N38" s="9"/>
      <c r="P38" s="33" t="str">
        <f t="shared" si="8"/>
        <v>Sans objet</v>
      </c>
      <c r="Q38" s="33" t="str">
        <f>IF(ISNUMBER(P38),COUNT(P$36:P38)+MAX($Q$17:$Q$26),"")</f>
        <v/>
      </c>
      <c r="R38" s="33" t="str">
        <f t="shared" si="9"/>
        <v>TJ</v>
      </c>
      <c r="S38" s="276"/>
    </row>
    <row r="39" spans="1:24" ht="12.75" customHeight="1" x14ac:dyDescent="0.2">
      <c r="C39" s="14"/>
      <c r="D39" s="534">
        <f t="shared" si="10"/>
        <v>14</v>
      </c>
      <c r="E39" s="920" t="str">
        <f t="shared" si="5"/>
        <v>Sous-installation de chauffage urbain</v>
      </c>
      <c r="F39" s="921"/>
      <c r="G39" s="921"/>
      <c r="H39" s="921"/>
      <c r="I39" s="921"/>
      <c r="J39" s="922"/>
      <c r="K39" s="249"/>
      <c r="L39" s="325" t="b">
        <f t="shared" si="6"/>
        <v>0</v>
      </c>
      <c r="M39" s="325" t="b">
        <f t="shared" si="7"/>
        <v>0</v>
      </c>
      <c r="N39" s="9"/>
      <c r="P39" s="33" t="str">
        <f t="shared" si="8"/>
        <v>Sans objet</v>
      </c>
      <c r="Q39" s="33" t="str">
        <f>IF(ISNUMBER(P39),COUNT(P$36:P39)+MAX($Q$17:$Q$26),"")</f>
        <v/>
      </c>
      <c r="R39" s="33" t="str">
        <f t="shared" si="9"/>
        <v>TJ</v>
      </c>
      <c r="S39" s="276"/>
    </row>
    <row r="40" spans="1:24" ht="12.75" customHeight="1" x14ac:dyDescent="0.2">
      <c r="C40" s="14"/>
      <c r="D40" s="534">
        <f t="shared" si="10"/>
        <v>15</v>
      </c>
      <c r="E40" s="920" t="str">
        <f t="shared" si="5"/>
        <v>Sous-installation avec référentiel de combustible, (CL | non-MACF)</v>
      </c>
      <c r="F40" s="921"/>
      <c r="G40" s="921"/>
      <c r="H40" s="921"/>
      <c r="I40" s="921"/>
      <c r="J40" s="922"/>
      <c r="K40" s="249"/>
      <c r="L40" s="325" t="b">
        <f t="shared" si="6"/>
        <v>1</v>
      </c>
      <c r="M40" s="325" t="b">
        <f t="shared" si="7"/>
        <v>0</v>
      </c>
      <c r="N40" s="9"/>
      <c r="P40" s="33" t="str">
        <f t="shared" si="8"/>
        <v>Sans objet</v>
      </c>
      <c r="Q40" s="33" t="str">
        <f>IF(ISNUMBER(P40),COUNT(P$36:P40)+MAX($Q$17:$Q$26),"")</f>
        <v/>
      </c>
      <c r="R40" s="33" t="str">
        <f t="shared" si="9"/>
        <v>TJ</v>
      </c>
      <c r="S40" s="276"/>
    </row>
    <row r="41" spans="1:24" ht="12.75" customHeight="1" x14ac:dyDescent="0.2">
      <c r="C41" s="14"/>
      <c r="D41" s="534">
        <f t="shared" si="10"/>
        <v>16</v>
      </c>
      <c r="E41" s="920" t="str">
        <f t="shared" si="5"/>
        <v>Sous-installation avec référentiel de combustible, (non-CL | non-MACF)</v>
      </c>
      <c r="F41" s="921"/>
      <c r="G41" s="921"/>
      <c r="H41" s="921"/>
      <c r="I41" s="921"/>
      <c r="J41" s="922"/>
      <c r="K41" s="249"/>
      <c r="L41" s="325" t="b">
        <f t="shared" si="6"/>
        <v>0</v>
      </c>
      <c r="M41" s="325" t="b">
        <f t="shared" si="7"/>
        <v>0</v>
      </c>
      <c r="N41" s="9"/>
      <c r="P41" s="33" t="str">
        <f t="shared" si="8"/>
        <v>Sans objet</v>
      </c>
      <c r="Q41" s="33" t="str">
        <f>IF(ISNUMBER(P41),COUNT(P$36:P41)+MAX($Q$17:$Q$26),"")</f>
        <v/>
      </c>
      <c r="R41" s="33" t="str">
        <f t="shared" si="9"/>
        <v>TJ</v>
      </c>
      <c r="S41" s="276"/>
    </row>
    <row r="42" spans="1:24" ht="12.75" customHeight="1" x14ac:dyDescent="0.2">
      <c r="C42" s="14"/>
      <c r="D42" s="534">
        <f t="shared" si="10"/>
        <v>17</v>
      </c>
      <c r="E42" s="920" t="str">
        <f>INDEX(EUconst_FallBackListNames,D42-10)</f>
        <v>Sous-installation avec référentiel de combustible, (CL | MACF)</v>
      </c>
      <c r="F42" s="921"/>
      <c r="G42" s="921"/>
      <c r="H42" s="921"/>
      <c r="I42" s="921"/>
      <c r="J42" s="921"/>
      <c r="K42" s="537"/>
      <c r="L42" s="530" t="b">
        <f t="shared" si="6"/>
        <v>1</v>
      </c>
      <c r="M42" s="325" t="b">
        <f t="shared" si="7"/>
        <v>1</v>
      </c>
      <c r="N42" s="9"/>
      <c r="P42" s="33" t="str">
        <f t="shared" si="8"/>
        <v>Sans objet</v>
      </c>
      <c r="Q42" s="33" t="str">
        <f>IF(ISNUMBER(P42),COUNT(P$36:P42)+MAX($Q$17:$Q$26),"")</f>
        <v/>
      </c>
      <c r="R42" s="33" t="str">
        <f t="shared" si="9"/>
        <v>TJ</v>
      </c>
      <c r="S42" s="276"/>
    </row>
    <row r="43" spans="1:24" ht="12.75" customHeight="1" x14ac:dyDescent="0.2">
      <c r="C43" s="14"/>
      <c r="D43" s="534">
        <f t="shared" si="10"/>
        <v>18</v>
      </c>
      <c r="E43" s="920" t="str">
        <f>INDEX(EUconst_FallBackListNames,D43-10)</f>
        <v>Sous-installation avec émissions de procédé, (CL | non-MACF)</v>
      </c>
      <c r="F43" s="921"/>
      <c r="G43" s="921"/>
      <c r="H43" s="921"/>
      <c r="I43" s="921"/>
      <c r="J43" s="921"/>
      <c r="K43" s="537"/>
      <c r="L43" s="530" t="b">
        <f t="shared" si="6"/>
        <v>1</v>
      </c>
      <c r="M43" s="536" t="b">
        <f t="shared" si="7"/>
        <v>0</v>
      </c>
      <c r="N43" s="9"/>
      <c r="P43" s="33" t="str">
        <f t="shared" si="8"/>
        <v>Sans objet</v>
      </c>
      <c r="Q43" s="33" t="str">
        <f>IF(ISNUMBER(P43),COUNT(P$36:P43)+MAX($Q$17:$Q$26),"")</f>
        <v/>
      </c>
      <c r="R43" s="33" t="str">
        <f t="shared" si="9"/>
        <v>t CO2e</v>
      </c>
      <c r="S43" s="276"/>
    </row>
    <row r="44" spans="1:24" ht="12.75" customHeight="1" x14ac:dyDescent="0.2">
      <c r="C44" s="14"/>
      <c r="D44" s="534">
        <f t="shared" si="10"/>
        <v>19</v>
      </c>
      <c r="E44" s="920" t="str">
        <f>INDEX(EUconst_FallBackListNames,D44-10)</f>
        <v>Sous-installation avec émissions de procédé, (non-CL | non-MACF)</v>
      </c>
      <c r="F44" s="921"/>
      <c r="G44" s="921"/>
      <c r="H44" s="921"/>
      <c r="I44" s="921"/>
      <c r="J44" s="921"/>
      <c r="K44" s="537"/>
      <c r="L44" s="530" t="b">
        <f t="shared" si="6"/>
        <v>0</v>
      </c>
      <c r="M44" s="536" t="b">
        <f t="shared" si="7"/>
        <v>0</v>
      </c>
      <c r="N44" s="9"/>
      <c r="P44" s="33" t="str">
        <f t="shared" si="8"/>
        <v>Sans objet</v>
      </c>
      <c r="Q44" s="33" t="str">
        <f>IF(ISNUMBER(P44),COUNT(P$36:P44)+MAX($Q$17:$Q$26),"")</f>
        <v/>
      </c>
      <c r="R44" s="33" t="str">
        <f t="shared" si="9"/>
        <v>t CO2e</v>
      </c>
      <c r="S44" s="276"/>
    </row>
    <row r="45" spans="1:24" ht="12.75" customHeight="1" thickBot="1" x14ac:dyDescent="0.25">
      <c r="C45" s="14"/>
      <c r="D45" s="535">
        <v>20</v>
      </c>
      <c r="E45" s="931" t="str">
        <f t="shared" si="5"/>
        <v>Sous-installation avec émissions de procédé, (CL | MACF)</v>
      </c>
      <c r="F45" s="932"/>
      <c r="G45" s="932"/>
      <c r="H45" s="932"/>
      <c r="I45" s="932"/>
      <c r="J45" s="932"/>
      <c r="K45" s="538"/>
      <c r="L45" s="531" t="b">
        <f t="shared" si="6"/>
        <v>1</v>
      </c>
      <c r="M45" s="326" t="b">
        <f t="shared" si="7"/>
        <v>1</v>
      </c>
      <c r="N45" s="9"/>
      <c r="P45" s="34" t="str">
        <f t="shared" si="8"/>
        <v>Sans objet</v>
      </c>
      <c r="Q45" s="34" t="str">
        <f>IF(ISNUMBER(P45),COUNT(P$36:P45)+MAX($Q$17:$Q$26),"")</f>
        <v/>
      </c>
      <c r="R45" s="34" t="str">
        <f t="shared" si="9"/>
        <v>t CO2e</v>
      </c>
      <c r="S45" s="276"/>
    </row>
    <row r="46" spans="1:24" ht="12.75" customHeight="1" x14ac:dyDescent="0.2"/>
    <row r="47" spans="1:24" ht="16.5" customHeight="1" x14ac:dyDescent="0.2">
      <c r="C47" s="271" t="s">
        <v>212</v>
      </c>
      <c r="D47" s="929" t="str">
        <f>Translations!$B$150</f>
        <v>Description de l'installation</v>
      </c>
      <c r="E47" s="929"/>
      <c r="F47" s="929"/>
      <c r="G47" s="929"/>
      <c r="H47" s="929"/>
      <c r="I47" s="929"/>
      <c r="J47" s="929"/>
      <c r="K47" s="929"/>
      <c r="L47" s="929"/>
      <c r="M47" s="929"/>
      <c r="N47" s="929"/>
      <c r="P47" s="274"/>
      <c r="Q47" s="274"/>
      <c r="R47" s="274"/>
      <c r="S47" s="274"/>
    </row>
    <row r="48" spans="1:24" ht="12.75" customHeight="1" x14ac:dyDescent="0.2">
      <c r="D48" s="565"/>
      <c r="E48" s="565"/>
      <c r="F48" s="565"/>
      <c r="G48" s="565"/>
      <c r="H48" s="565"/>
      <c r="I48" s="565"/>
      <c r="J48" s="565"/>
      <c r="K48" s="565"/>
      <c r="L48" s="565"/>
      <c r="M48" s="565"/>
      <c r="N48" s="565"/>
    </row>
    <row r="49" spans="1:19" ht="12.75" customHeight="1" x14ac:dyDescent="0.2">
      <c r="D49" s="566" t="s">
        <v>112</v>
      </c>
      <c r="E49" s="962" t="str">
        <f>Translations!$B$151</f>
        <v>Description de l’installation, y compris de ses principaux procédés</v>
      </c>
      <c r="F49" s="962"/>
      <c r="G49" s="962"/>
      <c r="H49" s="962"/>
      <c r="I49" s="962"/>
      <c r="J49" s="962"/>
      <c r="K49" s="962"/>
      <c r="L49" s="962"/>
      <c r="M49" s="962"/>
      <c r="N49" s="962"/>
    </row>
    <row r="50" spans="1:19" ht="25.5" customHeight="1" x14ac:dyDescent="0.2">
      <c r="E50" s="963" t="str">
        <f>Translations!$B$152</f>
        <v xml:space="preserve">Si la description visée à l’annexe VI, section 1, point c), des RATG ne peut figurer intégralement dans l’espace prévu ici, veuillez fournir la référence d’un document joint (et indiquer ici le nom exact du fichier). </v>
      </c>
      <c r="F50" s="963"/>
      <c r="G50" s="963"/>
      <c r="H50" s="963"/>
      <c r="I50" s="963"/>
      <c r="J50" s="963"/>
      <c r="K50" s="963"/>
      <c r="L50" s="963"/>
      <c r="M50" s="963"/>
      <c r="N50" s="963"/>
    </row>
    <row r="51" spans="1:19" ht="50.1" customHeight="1" x14ac:dyDescent="0.2">
      <c r="E51" s="972"/>
      <c r="F51" s="973"/>
      <c r="G51" s="973"/>
      <c r="H51" s="973"/>
      <c r="I51" s="973"/>
      <c r="J51" s="973"/>
      <c r="K51" s="973"/>
      <c r="L51" s="973"/>
      <c r="M51" s="973"/>
      <c r="N51" s="974"/>
    </row>
    <row r="52" spans="1:19" ht="50.1" customHeight="1" x14ac:dyDescent="0.2">
      <c r="E52" s="964"/>
      <c r="F52" s="965"/>
      <c r="G52" s="965"/>
      <c r="H52" s="965"/>
      <c r="I52" s="965"/>
      <c r="J52" s="965"/>
      <c r="K52" s="965"/>
      <c r="L52" s="965"/>
      <c r="M52" s="965"/>
      <c r="N52" s="966"/>
    </row>
    <row r="53" spans="1:19" ht="50.1" customHeight="1" x14ac:dyDescent="0.2">
      <c r="E53" s="967"/>
      <c r="F53" s="968"/>
      <c r="G53" s="968"/>
      <c r="H53" s="968"/>
      <c r="I53" s="968"/>
      <c r="J53" s="968"/>
      <c r="K53" s="968"/>
      <c r="L53" s="968"/>
      <c r="M53" s="968"/>
      <c r="N53" s="969"/>
    </row>
    <row r="54" spans="1:19" s="278" customFormat="1" ht="12.75" customHeight="1" x14ac:dyDescent="0.2">
      <c r="A54" s="277"/>
      <c r="B54" s="12"/>
      <c r="C54" s="12"/>
      <c r="D54" s="12"/>
      <c r="E54" s="930"/>
      <c r="F54" s="930"/>
      <c r="G54" s="930"/>
      <c r="H54" s="930"/>
      <c r="I54" s="930"/>
      <c r="J54" s="930"/>
      <c r="K54" s="930"/>
      <c r="L54" s="930"/>
      <c r="M54" s="930"/>
      <c r="N54" s="930"/>
      <c r="O54" s="38"/>
      <c r="P54" s="277"/>
      <c r="Q54" s="277"/>
      <c r="R54" s="277"/>
      <c r="S54" s="277"/>
    </row>
    <row r="55" spans="1:19" s="278" customFormat="1" ht="12.75" customHeight="1" x14ac:dyDescent="0.2">
      <c r="A55" s="277"/>
      <c r="B55" s="12"/>
      <c r="C55" s="12"/>
      <c r="D55" s="566" t="s">
        <v>113</v>
      </c>
      <c r="E55" s="923" t="str">
        <f>Translations!$B$153</f>
        <v>Référence du dernier plan de surveillance approuvé:</v>
      </c>
      <c r="F55" s="923"/>
      <c r="G55" s="923"/>
      <c r="H55" s="923"/>
      <c r="I55" s="923"/>
      <c r="J55" s="924"/>
      <c r="K55" s="925"/>
      <c r="L55" s="925"/>
      <c r="M55" s="925"/>
      <c r="N55" s="926"/>
      <c r="O55" s="38"/>
      <c r="P55" s="277"/>
      <c r="Q55" s="277"/>
      <c r="R55" s="277"/>
      <c r="S55" s="277"/>
    </row>
    <row r="56" spans="1:19" s="278" customFormat="1" ht="12.75" customHeight="1" x14ac:dyDescent="0.2">
      <c r="A56" s="277"/>
      <c r="B56" s="12"/>
      <c r="C56" s="12"/>
      <c r="D56" s="12"/>
      <c r="E56" s="927" t="str">
        <f>Translations!$B$154</f>
        <v>Veuillez indiquer la référence du plan de surveillance prévu par le règlement M&amp;R, dans lequel toutes les sources d’émission sont répertoriées conformément à l’annexe VI, section 1, point c), des RATG.</v>
      </c>
      <c r="F56" s="927"/>
      <c r="G56" s="927"/>
      <c r="H56" s="927"/>
      <c r="I56" s="927"/>
      <c r="J56" s="927"/>
      <c r="K56" s="927"/>
      <c r="L56" s="927"/>
      <c r="M56" s="927"/>
      <c r="N56" s="927"/>
      <c r="O56" s="38"/>
      <c r="P56" s="277"/>
      <c r="Q56" s="277"/>
      <c r="R56" s="277"/>
      <c r="S56" s="277"/>
    </row>
    <row r="57" spans="1:19" s="278" customFormat="1" ht="5.0999999999999996" customHeight="1" x14ac:dyDescent="0.2">
      <c r="A57" s="277"/>
      <c r="B57" s="12"/>
      <c r="C57" s="12"/>
      <c r="D57" s="12"/>
      <c r="E57" s="567"/>
      <c r="F57" s="567"/>
      <c r="G57" s="567"/>
      <c r="H57" s="567"/>
      <c r="I57" s="567"/>
      <c r="J57" s="567"/>
      <c r="K57" s="567"/>
      <c r="L57" s="567"/>
      <c r="M57" s="567"/>
      <c r="N57" s="567"/>
      <c r="O57" s="38"/>
      <c r="P57" s="277"/>
      <c r="Q57" s="277"/>
      <c r="R57" s="277"/>
      <c r="S57" s="277"/>
    </row>
    <row r="58" spans="1:19" s="278" customFormat="1" ht="12.75" customHeight="1" x14ac:dyDescent="0.2">
      <c r="A58" s="277"/>
      <c r="B58" s="12"/>
      <c r="C58" s="12"/>
      <c r="D58" s="566" t="s">
        <v>114</v>
      </c>
      <c r="E58" s="975" t="str">
        <f>Translations!$B$155</f>
        <v>Référence à un schéma de procédé (diagramme):</v>
      </c>
      <c r="F58" s="975"/>
      <c r="G58" s="975"/>
      <c r="H58" s="975"/>
      <c r="I58" s="975"/>
      <c r="J58" s="924"/>
      <c r="K58" s="925"/>
      <c r="L58" s="925"/>
      <c r="M58" s="925"/>
      <c r="N58" s="926"/>
      <c r="O58" s="38"/>
      <c r="P58" s="277"/>
      <c r="Q58" s="277"/>
      <c r="R58" s="277"/>
      <c r="S58" s="277"/>
    </row>
    <row r="59" spans="1:19" ht="25.5" customHeight="1" x14ac:dyDescent="0.2">
      <c r="E59" s="928" t="str">
        <f>Translations!$B$156</f>
        <v>Veuillez présenter un diagramme conformément à l’annexe VI, section 1, point d), des RATG, qui contient au moins les informations ci-après, indiquer sa référence (nom de fichier, date) et en fournir une copie à votre autorité compétente lors de la présentation du présent plan méthodologique de surveillance:</v>
      </c>
      <c r="F59" s="928"/>
      <c r="G59" s="928"/>
      <c r="H59" s="928"/>
      <c r="I59" s="928"/>
      <c r="J59" s="928"/>
      <c r="K59" s="928"/>
      <c r="L59" s="928"/>
      <c r="M59" s="928"/>
      <c r="N59" s="928"/>
    </row>
    <row r="60" spans="1:19" ht="12.75" customHeight="1" x14ac:dyDescent="0.2">
      <c r="E60" s="166" t="s">
        <v>263</v>
      </c>
      <c r="F60" s="928" t="str">
        <f>Translations!$B$157</f>
        <v>les éléments techniques de l'installation, avec mention des sources d'émissions ainsi que des unités productrices et consommatrices de chaleur</v>
      </c>
      <c r="G60" s="928"/>
      <c r="H60" s="928"/>
      <c r="I60" s="928"/>
      <c r="J60" s="928"/>
      <c r="K60" s="928"/>
      <c r="L60" s="928"/>
      <c r="M60" s="928"/>
      <c r="N60" s="928"/>
    </row>
    <row r="61" spans="1:19" ht="12.75" customHeight="1" x14ac:dyDescent="0.2">
      <c r="E61" s="166" t="s">
        <v>263</v>
      </c>
      <c r="F61" s="928" t="str">
        <f>Translations!$B$816</f>
        <v>Toutes les circulations d'énergie et de matières, notamment les flux, la chaleur mesurable et non mesurable, l'électricité s'il y a lieu et les gaz résiduaires</v>
      </c>
      <c r="G61" s="928"/>
      <c r="H61" s="928"/>
      <c r="I61" s="928"/>
      <c r="J61" s="928"/>
      <c r="K61" s="928"/>
      <c r="L61" s="928"/>
      <c r="M61" s="928"/>
      <c r="N61" s="928"/>
    </row>
    <row r="62" spans="1:19" ht="12.75" customHeight="1" x14ac:dyDescent="0.2">
      <c r="E62" s="166" t="s">
        <v>263</v>
      </c>
      <c r="F62" s="928" t="str">
        <f>Translations!$B$159</f>
        <v>les points et dispositifs de mesure</v>
      </c>
      <c r="G62" s="928"/>
      <c r="H62" s="928"/>
      <c r="I62" s="928"/>
      <c r="J62" s="928"/>
      <c r="K62" s="928"/>
      <c r="L62" s="928"/>
      <c r="M62" s="928"/>
      <c r="N62" s="928"/>
    </row>
    <row r="63" spans="1:19" ht="25.5" customHeight="1" x14ac:dyDescent="0.2">
      <c r="E63" s="166" t="s">
        <v>263</v>
      </c>
      <c r="F63" s="928" t="str">
        <f>Translations!$B$817</f>
        <v>Les limites des sous-installations, notamment la distinction entre les sous-installations utilisées pour des secteurs considérés comme étant exposés à un risque important de fuite de carbone et les sous-installations utilisées pour d'autres secteurs, sur la base des codes NACE Rév. 2 ou Prodcom 2010, ainsi que la distinction entre les marchandises qui relèvent du MACF et celles qui n’en relèvent pas.</v>
      </c>
      <c r="G63" s="928"/>
      <c r="H63" s="928"/>
      <c r="I63" s="928"/>
      <c r="J63" s="928"/>
      <c r="K63" s="928"/>
      <c r="L63" s="928"/>
      <c r="M63" s="928"/>
      <c r="N63" s="928"/>
    </row>
    <row r="64" spans="1:19" ht="12.75" customHeight="1" x14ac:dyDescent="0.2">
      <c r="E64" s="927" t="str">
        <f>Translations!$B$161</f>
        <v>Pour les cas plus complexes, des diagrammes plus détaillés doivent être présentés pour chaque sous-installation concernée, conformément au point a) iii) des feuilles F et G.</v>
      </c>
      <c r="F64" s="927"/>
      <c r="G64" s="927"/>
      <c r="H64" s="927"/>
      <c r="I64" s="927"/>
      <c r="J64" s="927"/>
      <c r="K64" s="927"/>
      <c r="L64" s="927"/>
      <c r="M64" s="927"/>
      <c r="N64" s="927"/>
    </row>
    <row r="65" spans="3:19" ht="12.75" customHeight="1" x14ac:dyDescent="0.2">
      <c r="E65" s="927" t="str">
        <f>Translations!$B$162</f>
        <v>Veuillez joindre également une représentation (de taille réduite) de ce diagramme dans l’encadré ci-dessous.</v>
      </c>
      <c r="F65" s="927"/>
      <c r="G65" s="927"/>
      <c r="H65" s="927"/>
      <c r="I65" s="927"/>
      <c r="J65" s="927"/>
      <c r="K65" s="927"/>
      <c r="L65" s="927"/>
      <c r="M65" s="927"/>
      <c r="N65" s="927"/>
    </row>
    <row r="66" spans="3:19" ht="75" customHeight="1" x14ac:dyDescent="0.2">
      <c r="E66" s="972"/>
      <c r="F66" s="973"/>
      <c r="G66" s="973"/>
      <c r="H66" s="973"/>
      <c r="I66" s="973"/>
      <c r="J66" s="973"/>
      <c r="K66" s="973"/>
      <c r="L66" s="973"/>
      <c r="M66" s="973"/>
      <c r="N66" s="974"/>
    </row>
    <row r="67" spans="3:19" ht="75" customHeight="1" x14ac:dyDescent="0.2">
      <c r="E67" s="964"/>
      <c r="F67" s="965"/>
      <c r="G67" s="965"/>
      <c r="H67" s="965"/>
      <c r="I67" s="965"/>
      <c r="J67" s="965"/>
      <c r="K67" s="965"/>
      <c r="L67" s="965"/>
      <c r="M67" s="965"/>
      <c r="N67" s="966"/>
    </row>
    <row r="68" spans="3:19" ht="75" customHeight="1" x14ac:dyDescent="0.2">
      <c r="E68" s="967"/>
      <c r="F68" s="968"/>
      <c r="G68" s="968"/>
      <c r="H68" s="968"/>
      <c r="I68" s="968"/>
      <c r="J68" s="968"/>
      <c r="K68" s="968"/>
      <c r="L68" s="968"/>
      <c r="M68" s="968"/>
      <c r="N68" s="969"/>
    </row>
    <row r="69" spans="3:19" ht="12.75" customHeight="1" x14ac:dyDescent="0.2">
      <c r="E69" s="349"/>
      <c r="F69" s="349"/>
      <c r="G69" s="349"/>
      <c r="H69" s="349"/>
      <c r="I69" s="349"/>
      <c r="J69" s="349"/>
      <c r="K69" s="349"/>
      <c r="L69" s="349"/>
      <c r="M69" s="349"/>
      <c r="N69" s="349"/>
    </row>
    <row r="70" spans="3:19" ht="16.5" customHeight="1" x14ac:dyDescent="0.2">
      <c r="C70" s="271" t="s">
        <v>519</v>
      </c>
      <c r="D70" s="929" t="str">
        <f>Translations!$B$163</f>
        <v>Liens avec d’autres installations relevant du SEQE de l’UE ou d’autres entités hors SEQE</v>
      </c>
      <c r="E70" s="929"/>
      <c r="F70" s="929"/>
      <c r="G70" s="929"/>
      <c r="H70" s="929"/>
      <c r="I70" s="929"/>
      <c r="J70" s="929"/>
      <c r="K70" s="929"/>
      <c r="L70" s="929"/>
      <c r="M70" s="929"/>
      <c r="N70" s="929"/>
      <c r="P70" s="274"/>
      <c r="Q70" s="274"/>
      <c r="R70" s="274"/>
      <c r="S70" s="274"/>
    </row>
    <row r="71" spans="3:19" ht="12.75" customHeight="1" x14ac:dyDescent="0.2">
      <c r="E71" s="349"/>
      <c r="F71" s="349"/>
      <c r="G71" s="349"/>
      <c r="H71" s="349"/>
      <c r="I71" s="349"/>
      <c r="J71" s="349"/>
      <c r="K71" s="349"/>
      <c r="L71" s="349"/>
      <c r="M71" s="349"/>
      <c r="N71" s="349"/>
    </row>
    <row r="72" spans="3:19" ht="12.75" customHeight="1" x14ac:dyDescent="0.2">
      <c r="D72" s="41" t="s">
        <v>112</v>
      </c>
      <c r="E72" s="975" t="str">
        <f>Translations!$B$164</f>
        <v>Veuillez fournir les informations pertinentes permettant de déterminer les liens techniques avec votre installation:</v>
      </c>
      <c r="F72" s="976"/>
      <c r="G72" s="976"/>
      <c r="H72" s="976"/>
      <c r="I72" s="976"/>
      <c r="J72" s="976"/>
      <c r="K72" s="976"/>
      <c r="L72" s="976"/>
      <c r="M72" s="976"/>
      <c r="N72" s="976"/>
    </row>
    <row r="73" spans="3:19" ht="12.75" customHeight="1" x14ac:dyDescent="0.2">
      <c r="D73" s="586"/>
      <c r="E73" s="882" t="str">
        <f>Translations!$B$165</f>
        <v>L’autorité compétente a besoin de ces informations pour garantir la cohérence des données communiquées et pour éviter tout double comptage des données relatives à l'allocation.</v>
      </c>
      <c r="F73" s="882"/>
      <c r="G73" s="882"/>
      <c r="H73" s="882"/>
      <c r="I73" s="882"/>
      <c r="J73" s="882"/>
      <c r="K73" s="882"/>
      <c r="L73" s="882"/>
      <c r="M73" s="882"/>
      <c r="N73" s="882"/>
    </row>
    <row r="74" spans="3:19" ht="12.75" customHeight="1" x14ac:dyDescent="0.2">
      <c r="D74" s="586"/>
      <c r="E74" s="882" t="str">
        <f>Translations!$B$166</f>
        <v>Seuls sont pertinents les cas dans lesquels la chaleur mesurable, les gaz résiduaires ou le CO2 dans le cadre des activités de CCS (CSC) franchissent les limites de l'installation.</v>
      </c>
      <c r="F74" s="882"/>
      <c r="G74" s="882"/>
      <c r="H74" s="882"/>
      <c r="I74" s="882"/>
      <c r="J74" s="882"/>
      <c r="K74" s="882"/>
      <c r="L74" s="882"/>
      <c r="M74" s="882"/>
      <c r="N74" s="882"/>
    </row>
    <row r="75" spans="3:19" ht="12.75" customHeight="1" x14ac:dyDescent="0.2">
      <c r="D75" s="586"/>
      <c r="E75" s="882" t="str">
        <f>Translations!$B$167</f>
        <v>On entend ici par «importation» le fait que quelque chose entre dans les limites de l'installation à laquelle se rapporte la présente déclaration, et par «exportation» le fait que quelque chose sorte de ces limites.</v>
      </c>
      <c r="F75" s="882"/>
      <c r="G75" s="882"/>
      <c r="H75" s="882"/>
      <c r="I75" s="882"/>
      <c r="J75" s="882"/>
      <c r="K75" s="882"/>
      <c r="L75" s="882"/>
      <c r="M75" s="882"/>
      <c r="N75" s="882"/>
    </row>
    <row r="76" spans="3:19" ht="12.75" customHeight="1" x14ac:dyDescent="0.2">
      <c r="D76" s="586"/>
      <c r="E76" s="882" t="str">
        <f>Translations!$B$168</f>
        <v>Les flux de matières et/ou d'énergie entre les sous-installations ne sont pas pertinents, à l'exception de la chaleur issue de la production d'acide nitrique.</v>
      </c>
      <c r="F76" s="882"/>
      <c r="G76" s="882"/>
      <c r="H76" s="882"/>
      <c r="I76" s="882"/>
      <c r="J76" s="882"/>
      <c r="K76" s="882"/>
      <c r="L76" s="882"/>
      <c r="M76" s="882"/>
      <c r="N76" s="882"/>
    </row>
    <row r="77" spans="3:19" ht="12.75" customHeight="1" x14ac:dyDescent="0.2">
      <c r="D77" s="586"/>
      <c r="E77" s="882" t="str">
        <f>Translations!$B$169</f>
        <v>Les types de liens possibles sont les suivants:</v>
      </c>
      <c r="F77" s="882"/>
      <c r="G77" s="882"/>
      <c r="H77" s="882"/>
      <c r="I77" s="882"/>
      <c r="J77" s="882"/>
      <c r="K77" s="882"/>
      <c r="L77" s="882"/>
      <c r="M77" s="882"/>
      <c r="N77" s="882"/>
    </row>
    <row r="78" spans="3:19" ht="12.75" customHeight="1" x14ac:dyDescent="0.2">
      <c r="D78" s="586"/>
      <c r="E78" s="15" t="s">
        <v>263</v>
      </c>
      <c r="F78" s="981" t="str">
        <f>Translations!$B$170</f>
        <v>chaleur mesurable</v>
      </c>
      <c r="G78" s="981"/>
      <c r="H78" s="981"/>
      <c r="I78" s="981"/>
      <c r="J78" s="981"/>
      <c r="K78" s="981"/>
      <c r="L78" s="981"/>
      <c r="M78" s="981"/>
      <c r="N78" s="981"/>
    </row>
    <row r="79" spans="3:19" ht="12.75" customHeight="1" x14ac:dyDescent="0.2">
      <c r="D79" s="586"/>
      <c r="E79" s="15" t="s">
        <v>263</v>
      </c>
      <c r="F79" s="981" t="str">
        <f>Translations!$B$171</f>
        <v>gaz résiduaire</v>
      </c>
      <c r="G79" s="981"/>
      <c r="H79" s="981"/>
      <c r="I79" s="981"/>
      <c r="J79" s="981"/>
      <c r="K79" s="981"/>
      <c r="L79" s="981"/>
      <c r="M79" s="981"/>
      <c r="N79" s="981"/>
    </row>
    <row r="80" spans="3:19" ht="12.75" customHeight="1" x14ac:dyDescent="0.2">
      <c r="D80" s="586"/>
      <c r="E80" s="15" t="s">
        <v>263</v>
      </c>
      <c r="F80" s="981" t="str">
        <f>Translations!$B$172</f>
        <v>CO2 transféré à des fins de stockage géologique (CCS)</v>
      </c>
      <c r="G80" s="981"/>
      <c r="H80" s="981"/>
      <c r="I80" s="981"/>
      <c r="J80" s="981"/>
      <c r="K80" s="981"/>
      <c r="L80" s="981"/>
      <c r="M80" s="981"/>
      <c r="N80" s="981"/>
    </row>
    <row r="81" spans="1:26" ht="12.75" customHeight="1" x14ac:dyDescent="0.2">
      <c r="D81" s="586"/>
      <c r="E81" s="15" t="s">
        <v>263</v>
      </c>
      <c r="F81" s="981" t="str">
        <f>Translations!$B$173</f>
        <v>CO2 transféré à des fins d’utilisation dans l’installation (captage et utilisation du carbone - CCU)</v>
      </c>
      <c r="G81" s="981"/>
      <c r="H81" s="981"/>
      <c r="I81" s="981"/>
      <c r="J81" s="981"/>
      <c r="K81" s="981"/>
      <c r="L81" s="981"/>
      <c r="M81" s="981"/>
      <c r="N81" s="981"/>
    </row>
    <row r="82" spans="1:26" s="21" customFormat="1" ht="15" x14ac:dyDescent="0.2">
      <c r="A82" s="24"/>
      <c r="B82" s="38"/>
      <c r="C82" s="38"/>
      <c r="D82" s="156"/>
      <c r="E82" s="420" t="s">
        <v>263</v>
      </c>
      <c r="F82" s="951" t="str">
        <f>Translations!$B$174</f>
        <v>produits intermédiaires relevant de référentiels de produits (annexe IV, section 1.6 et section 3.1, point l), des RATG)</v>
      </c>
      <c r="G82" s="952"/>
      <c r="H82" s="952"/>
      <c r="I82" s="952"/>
      <c r="J82" s="952"/>
      <c r="K82" s="952"/>
      <c r="L82" s="952"/>
      <c r="M82" s="952"/>
      <c r="N82" s="952"/>
      <c r="O82" s="38"/>
      <c r="P82" s="19"/>
      <c r="Q82" s="19"/>
      <c r="R82" s="19"/>
      <c r="S82" s="19"/>
      <c r="T82" s="273"/>
      <c r="U82" s="273"/>
      <c r="V82" s="273"/>
      <c r="W82" s="273"/>
      <c r="X82" s="273"/>
      <c r="Y82" s="273"/>
      <c r="Z82" s="273"/>
    </row>
    <row r="83" spans="1:26" ht="12.75" customHeight="1" x14ac:dyDescent="0.2">
      <c r="D83" s="586"/>
      <c r="E83" s="882" t="str">
        <f>Translations!$B$175</f>
        <v>Les choix possibles pour le sens du flux (du point de vue de l'installation à laquelle la présente déclaration se rapporte) sont:</v>
      </c>
      <c r="F83" s="882"/>
      <c r="G83" s="882"/>
      <c r="H83" s="882"/>
      <c r="I83" s="882"/>
      <c r="J83" s="882"/>
      <c r="K83" s="882"/>
      <c r="L83" s="882"/>
      <c r="M83" s="882"/>
      <c r="N83" s="882"/>
    </row>
    <row r="84" spans="1:26" ht="12.75" customHeight="1" x14ac:dyDescent="0.2">
      <c r="D84" s="586"/>
      <c r="E84" s="15" t="s">
        <v>263</v>
      </c>
      <c r="F84" s="981" t="str">
        <f>Translations!$B$176</f>
        <v>importation (vers cette installation)</v>
      </c>
      <c r="G84" s="981"/>
      <c r="H84" s="981"/>
      <c r="I84" s="981"/>
      <c r="J84" s="981"/>
      <c r="K84" s="981"/>
      <c r="L84" s="981"/>
      <c r="M84" s="981"/>
      <c r="N84" s="981"/>
    </row>
    <row r="85" spans="1:26" ht="12.75" customHeight="1" x14ac:dyDescent="0.2">
      <c r="D85" s="586"/>
      <c r="E85" s="15" t="s">
        <v>263</v>
      </c>
      <c r="F85" s="981" t="str">
        <f>Translations!$B$177</f>
        <v>exportation (en provenance de cette installation)</v>
      </c>
      <c r="G85" s="981"/>
      <c r="H85" s="981"/>
      <c r="I85" s="981"/>
      <c r="J85" s="981"/>
      <c r="K85" s="981"/>
      <c r="L85" s="981"/>
      <c r="M85" s="981"/>
      <c r="N85" s="981"/>
    </row>
    <row r="86" spans="1:26" ht="12.75" customHeight="1" x14ac:dyDescent="0.2">
      <c r="D86" s="586"/>
      <c r="E86" s="982" t="str">
        <f>Translations!$B$178</f>
        <v>Cas particulier: production d'acide nitrique</v>
      </c>
      <c r="F86" s="982"/>
      <c r="G86" s="982"/>
      <c r="H86" s="982"/>
      <c r="I86" s="982"/>
      <c r="J86" s="982"/>
      <c r="K86" s="982"/>
      <c r="L86" s="982"/>
      <c r="M86" s="982"/>
      <c r="N86" s="982"/>
    </row>
    <row r="87" spans="1:26" ht="12.75" customHeight="1" x14ac:dyDescent="0.2">
      <c r="D87" s="586"/>
      <c r="E87" s="168" t="s">
        <v>263</v>
      </c>
      <c r="F87" s="980" t="str">
        <f>Translations!$B$179</f>
        <v>Sélectionnez cette option pour indiquer que votre installation utilise de la chaleur issue de la production d'acide nitrique.</v>
      </c>
      <c r="G87" s="980"/>
      <c r="H87" s="980"/>
      <c r="I87" s="980"/>
      <c r="J87" s="980"/>
      <c r="K87" s="980"/>
      <c r="L87" s="980"/>
      <c r="M87" s="980"/>
      <c r="N87" s="980"/>
    </row>
    <row r="88" spans="1:26" ht="12.75" customHeight="1" x14ac:dyDescent="0.2">
      <c r="D88" s="586"/>
      <c r="E88" s="168" t="s">
        <v>263</v>
      </c>
      <c r="F88" s="980" t="str">
        <f>Translations!$B$180</f>
        <v>Veuillez fournir cette précision même si la production d'acide nitrique fait partie intégrante de votre installation, et pas uniquement si votre installation est liée à ce type d'installation.</v>
      </c>
      <c r="G88" s="980"/>
      <c r="H88" s="980"/>
      <c r="I88" s="980"/>
      <c r="J88" s="980"/>
      <c r="K88" s="980"/>
      <c r="L88" s="980"/>
      <c r="M88" s="980"/>
      <c r="N88" s="980"/>
    </row>
    <row r="89" spans="1:26" ht="12.75" customHeight="1" x14ac:dyDescent="0.2">
      <c r="D89" s="586"/>
      <c r="E89" s="168" t="s">
        <v>263</v>
      </c>
      <c r="F89" s="980" t="str">
        <f>Translations!$B$181</f>
        <v>Cette information est pertinente aux fins du bilan thermique (feuille «E_EnergyFlows», section II).</v>
      </c>
      <c r="G89" s="980"/>
      <c r="H89" s="980"/>
      <c r="I89" s="980"/>
      <c r="J89" s="980"/>
      <c r="K89" s="980"/>
      <c r="L89" s="980"/>
      <c r="M89" s="980"/>
      <c r="N89" s="980"/>
    </row>
    <row r="90" spans="1:26" s="21" customFormat="1" ht="12.75" customHeight="1" x14ac:dyDescent="0.2">
      <c r="A90" s="24"/>
      <c r="B90" s="416"/>
      <c r="C90" s="416"/>
      <c r="D90" s="194"/>
      <c r="E90" s="416"/>
      <c r="F90" s="416"/>
      <c r="G90" s="416"/>
      <c r="H90" s="416"/>
      <c r="I90" s="416"/>
      <c r="J90" s="416"/>
      <c r="K90" s="416"/>
      <c r="L90" s="416"/>
      <c r="M90" s="20"/>
      <c r="N90" s="20"/>
      <c r="O90" s="38"/>
      <c r="P90" s="42"/>
      <c r="Q90" s="19"/>
      <c r="R90" s="19"/>
      <c r="S90" s="19"/>
    </row>
    <row r="91" spans="1:26" s="21" customFormat="1" ht="12.75" customHeight="1" thickBot="1" x14ac:dyDescent="0.25">
      <c r="A91" s="24"/>
      <c r="B91" s="38"/>
      <c r="C91" s="38"/>
      <c r="D91" s="139"/>
      <c r="E91" s="157" t="str">
        <f>Translations!$B$139</f>
        <v>N°</v>
      </c>
      <c r="F91" s="977" t="str">
        <f>Translations!$B$182</f>
        <v>Dénomination de l'installation ou de l'entité</v>
      </c>
      <c r="G91" s="978"/>
      <c r="H91" s="979"/>
      <c r="I91" s="977" t="str">
        <f>Translations!$B$183</f>
        <v>Type d'entité</v>
      </c>
      <c r="J91" s="979"/>
      <c r="K91" s="977" t="str">
        <f>Translations!$B$184</f>
        <v>Type de lien</v>
      </c>
      <c r="L91" s="979"/>
      <c r="M91" s="977" t="str">
        <f>Translations!$B$185</f>
        <v>Sens du flux</v>
      </c>
      <c r="N91" s="978"/>
      <c r="O91" s="38"/>
      <c r="P91" s="158"/>
      <c r="Q91" s="158" t="s">
        <v>215</v>
      </c>
      <c r="R91" s="159" t="s">
        <v>618</v>
      </c>
      <c r="S91" s="19"/>
    </row>
    <row r="92" spans="1:26" s="21" customFormat="1" ht="12.75" customHeight="1" x14ac:dyDescent="0.25">
      <c r="A92" s="24"/>
      <c r="B92" s="38"/>
      <c r="C92" s="38"/>
      <c r="D92" s="139"/>
      <c r="E92" s="160">
        <v>1</v>
      </c>
      <c r="F92" s="989"/>
      <c r="G92" s="994"/>
      <c r="H92" s="991"/>
      <c r="I92" s="989"/>
      <c r="J92" s="990"/>
      <c r="K92" s="989"/>
      <c r="L92" s="991"/>
      <c r="M92" s="992"/>
      <c r="N92" s="993"/>
      <c r="O92" s="38"/>
      <c r="P92" s="158"/>
      <c r="Q92" s="32" t="str">
        <f>IF(NOT(ISBLANK(F92)),COUNTA($F92:$F$101),"")</f>
        <v/>
      </c>
      <c r="R92" s="32" t="str">
        <f>IF(ISBLANK(I92),"",OR(MATCH(I92,EUconst_ConnectedEntityTypes,0)=1,MATCH(I92,EUconst_ConnectedEntityTypes,0)=3))</f>
        <v/>
      </c>
      <c r="S92" s="19"/>
    </row>
    <row r="93" spans="1:26" s="21" customFormat="1" ht="12.75" customHeight="1" x14ac:dyDescent="0.25">
      <c r="A93" s="24"/>
      <c r="B93" s="38"/>
      <c r="C93" s="38"/>
      <c r="D93" s="139"/>
      <c r="E93" s="161">
        <f>E92+1</f>
        <v>2</v>
      </c>
      <c r="F93" s="983"/>
      <c r="G93" s="988"/>
      <c r="H93" s="985"/>
      <c r="I93" s="983"/>
      <c r="J93" s="984"/>
      <c r="K93" s="983"/>
      <c r="L93" s="985"/>
      <c r="M93" s="986"/>
      <c r="N93" s="987"/>
      <c r="O93" s="38"/>
      <c r="P93" s="158"/>
      <c r="Q93" s="33" t="str">
        <f>IF(NOT(ISBLANK(F93)),COUNTA($F93:$F$101),"")</f>
        <v/>
      </c>
      <c r="R93" s="33" t="str">
        <f t="shared" ref="R93:R101" si="11">IF(ISBLANK(I93),"",OR(MATCH(I93,EUconst_ConnectedEntityTypes,0)=1,MATCH(I93,EUconst_ConnectedEntityTypes,0)=3))</f>
        <v/>
      </c>
      <c r="S93" s="19"/>
    </row>
    <row r="94" spans="1:26" s="21" customFormat="1" ht="12.75" customHeight="1" x14ac:dyDescent="0.25">
      <c r="A94" s="24"/>
      <c r="B94" s="38"/>
      <c r="C94" s="38"/>
      <c r="D94" s="139"/>
      <c r="E94" s="161">
        <f t="shared" ref="E94:E101" si="12">E93+1</f>
        <v>3</v>
      </c>
      <c r="F94" s="983"/>
      <c r="G94" s="988"/>
      <c r="H94" s="985"/>
      <c r="I94" s="983"/>
      <c r="J94" s="984"/>
      <c r="K94" s="983"/>
      <c r="L94" s="985"/>
      <c r="M94" s="986"/>
      <c r="N94" s="987"/>
      <c r="O94" s="38"/>
      <c r="P94" s="158"/>
      <c r="Q94" s="33" t="str">
        <f>IF(NOT(ISBLANK(F94)),COUNTA($F94:$F$101),"")</f>
        <v/>
      </c>
      <c r="R94" s="33" t="str">
        <f t="shared" si="11"/>
        <v/>
      </c>
      <c r="S94" s="19"/>
    </row>
    <row r="95" spans="1:26" s="21" customFormat="1" ht="12.75" customHeight="1" x14ac:dyDescent="0.25">
      <c r="A95" s="24"/>
      <c r="B95" s="38"/>
      <c r="C95" s="38"/>
      <c r="D95" s="139"/>
      <c r="E95" s="161">
        <f t="shared" si="12"/>
        <v>4</v>
      </c>
      <c r="F95" s="983"/>
      <c r="G95" s="988"/>
      <c r="H95" s="985"/>
      <c r="I95" s="983"/>
      <c r="J95" s="984"/>
      <c r="K95" s="983"/>
      <c r="L95" s="985"/>
      <c r="M95" s="986"/>
      <c r="N95" s="987"/>
      <c r="O95" s="38"/>
      <c r="P95" s="158"/>
      <c r="Q95" s="33" t="str">
        <f>IF(NOT(ISBLANK(F95)),COUNTA($F95:$F$101),"")</f>
        <v/>
      </c>
      <c r="R95" s="33" t="str">
        <f t="shared" si="11"/>
        <v/>
      </c>
      <c r="S95" s="19"/>
    </row>
    <row r="96" spans="1:26" s="21" customFormat="1" ht="12.75" customHeight="1" x14ac:dyDescent="0.25">
      <c r="A96" s="24"/>
      <c r="B96" s="38"/>
      <c r="C96" s="38"/>
      <c r="D96" s="139"/>
      <c r="E96" s="161">
        <f t="shared" si="12"/>
        <v>5</v>
      </c>
      <c r="F96" s="983"/>
      <c r="G96" s="988"/>
      <c r="H96" s="985"/>
      <c r="I96" s="983"/>
      <c r="J96" s="984"/>
      <c r="K96" s="983"/>
      <c r="L96" s="985"/>
      <c r="M96" s="986"/>
      <c r="N96" s="987"/>
      <c r="O96" s="38"/>
      <c r="P96" s="158"/>
      <c r="Q96" s="33" t="str">
        <f>IF(NOT(ISBLANK(F96)),COUNTA($F96:$F$101),"")</f>
        <v/>
      </c>
      <c r="R96" s="33" t="str">
        <f t="shared" si="11"/>
        <v/>
      </c>
      <c r="S96" s="19"/>
    </row>
    <row r="97" spans="1:19" s="21" customFormat="1" ht="12.75" customHeight="1" x14ac:dyDescent="0.25">
      <c r="A97" s="24"/>
      <c r="B97" s="38"/>
      <c r="C97" s="38"/>
      <c r="D97" s="139"/>
      <c r="E97" s="161">
        <f t="shared" si="12"/>
        <v>6</v>
      </c>
      <c r="F97" s="983"/>
      <c r="G97" s="988"/>
      <c r="H97" s="985"/>
      <c r="I97" s="983"/>
      <c r="J97" s="984"/>
      <c r="K97" s="983"/>
      <c r="L97" s="985"/>
      <c r="M97" s="986"/>
      <c r="N97" s="987"/>
      <c r="O97" s="38"/>
      <c r="P97" s="158"/>
      <c r="Q97" s="33" t="str">
        <f>IF(NOT(ISBLANK(F97)),COUNTA($F97:$F$101),"")</f>
        <v/>
      </c>
      <c r="R97" s="33" t="str">
        <f t="shared" si="11"/>
        <v/>
      </c>
      <c r="S97" s="19"/>
    </row>
    <row r="98" spans="1:19" s="21" customFormat="1" ht="12.75" customHeight="1" x14ac:dyDescent="0.25">
      <c r="A98" s="24"/>
      <c r="B98" s="38"/>
      <c r="C98" s="38"/>
      <c r="D98" s="139"/>
      <c r="E98" s="161">
        <f t="shared" si="12"/>
        <v>7</v>
      </c>
      <c r="F98" s="983"/>
      <c r="G98" s="988"/>
      <c r="H98" s="985"/>
      <c r="I98" s="983"/>
      <c r="J98" s="984"/>
      <c r="K98" s="983"/>
      <c r="L98" s="985"/>
      <c r="M98" s="986"/>
      <c r="N98" s="987"/>
      <c r="O98" s="38"/>
      <c r="P98" s="158"/>
      <c r="Q98" s="33" t="str">
        <f>IF(NOT(ISBLANK(F98)),COUNTA($F98:$F$101),"")</f>
        <v/>
      </c>
      <c r="R98" s="33" t="str">
        <f t="shared" si="11"/>
        <v/>
      </c>
      <c r="S98" s="19"/>
    </row>
    <row r="99" spans="1:19" s="21" customFormat="1" ht="12.75" customHeight="1" x14ac:dyDescent="0.25">
      <c r="A99" s="24"/>
      <c r="B99" s="38"/>
      <c r="C99" s="38"/>
      <c r="D99" s="139"/>
      <c r="E99" s="161">
        <f t="shared" si="12"/>
        <v>8</v>
      </c>
      <c r="F99" s="983"/>
      <c r="G99" s="988"/>
      <c r="H99" s="985"/>
      <c r="I99" s="983"/>
      <c r="J99" s="984"/>
      <c r="K99" s="983"/>
      <c r="L99" s="985"/>
      <c r="M99" s="986"/>
      <c r="N99" s="987"/>
      <c r="O99" s="38"/>
      <c r="P99" s="158"/>
      <c r="Q99" s="33" t="str">
        <f>IF(NOT(ISBLANK(F99)),COUNTA($F99:$F$101),"")</f>
        <v/>
      </c>
      <c r="R99" s="33" t="str">
        <f t="shared" si="11"/>
        <v/>
      </c>
      <c r="S99" s="19"/>
    </row>
    <row r="100" spans="1:19" s="21" customFormat="1" ht="12.75" customHeight="1" x14ac:dyDescent="0.25">
      <c r="A100" s="24"/>
      <c r="B100" s="38"/>
      <c r="C100" s="38"/>
      <c r="D100" s="139"/>
      <c r="E100" s="161">
        <f t="shared" si="12"/>
        <v>9</v>
      </c>
      <c r="F100" s="983"/>
      <c r="G100" s="988"/>
      <c r="H100" s="985"/>
      <c r="I100" s="983"/>
      <c r="J100" s="984"/>
      <c r="K100" s="983"/>
      <c r="L100" s="985"/>
      <c r="M100" s="986"/>
      <c r="N100" s="987"/>
      <c r="O100" s="38"/>
      <c r="P100" s="158"/>
      <c r="Q100" s="33" t="str">
        <f>IF(NOT(ISBLANK(F100)),COUNTA($F100:$F$101),"")</f>
        <v/>
      </c>
      <c r="R100" s="33" t="str">
        <f t="shared" si="11"/>
        <v/>
      </c>
      <c r="S100" s="19"/>
    </row>
    <row r="101" spans="1:19" s="21" customFormat="1" ht="12.75" customHeight="1" thickBot="1" x14ac:dyDescent="0.3">
      <c r="A101" s="24"/>
      <c r="B101" s="38"/>
      <c r="C101" s="38"/>
      <c r="D101" s="139"/>
      <c r="E101" s="162">
        <f t="shared" si="12"/>
        <v>10</v>
      </c>
      <c r="F101" s="1018"/>
      <c r="G101" s="1022"/>
      <c r="H101" s="1019"/>
      <c r="I101" s="1018"/>
      <c r="J101" s="1023"/>
      <c r="K101" s="1018"/>
      <c r="L101" s="1019"/>
      <c r="M101" s="1020"/>
      <c r="N101" s="1021"/>
      <c r="O101" s="38"/>
      <c r="P101" s="158"/>
      <c r="Q101" s="34" t="str">
        <f>IF(NOT(ISBLANK(F101)),COUNTA($F101:$F$101),"")</f>
        <v/>
      </c>
      <c r="R101" s="34" t="str">
        <f t="shared" si="11"/>
        <v/>
      </c>
      <c r="S101" s="19"/>
    </row>
    <row r="102" spans="1:19" s="21" customFormat="1" ht="12.75" customHeight="1" x14ac:dyDescent="0.25">
      <c r="A102" s="24"/>
      <c r="B102" s="38"/>
      <c r="C102" s="38"/>
      <c r="D102" s="139"/>
      <c r="E102" s="163"/>
      <c r="F102" s="163"/>
      <c r="G102" s="163"/>
      <c r="H102" s="163"/>
      <c r="I102" s="163"/>
      <c r="J102" s="163"/>
      <c r="K102" s="163"/>
      <c r="L102" s="163"/>
      <c r="M102" s="163"/>
      <c r="N102" s="163"/>
      <c r="O102" s="38"/>
      <c r="P102" s="19"/>
      <c r="Q102" s="19"/>
      <c r="R102" s="19"/>
      <c r="S102" s="19"/>
    </row>
    <row r="103" spans="1:19" s="21" customFormat="1" ht="12.75" customHeight="1" x14ac:dyDescent="0.25">
      <c r="A103" s="24"/>
      <c r="B103" s="38"/>
      <c r="C103" s="38"/>
      <c r="D103" s="41" t="s">
        <v>113</v>
      </c>
      <c r="E103" s="975" t="str">
        <f>Translations!$B$186</f>
        <v>Veuillez indiquer ici, s'il y a lieu, les informations complémentaires concernant ces installations liées:</v>
      </c>
      <c r="F103" s="976"/>
      <c r="G103" s="976"/>
      <c r="H103" s="976"/>
      <c r="I103" s="976"/>
      <c r="J103" s="976"/>
      <c r="K103" s="976"/>
      <c r="L103" s="976"/>
      <c r="M103" s="976"/>
      <c r="N103" s="976"/>
      <c r="O103" s="38"/>
      <c r="P103" s="19"/>
      <c r="Q103" s="19"/>
      <c r="R103" s="19"/>
      <c r="S103" s="19"/>
    </row>
    <row r="104" spans="1:19" s="21" customFormat="1" ht="25.5" customHeight="1" x14ac:dyDescent="0.25">
      <c r="A104" s="24"/>
      <c r="B104" s="38"/>
      <c r="C104" s="38"/>
      <c r="D104" s="40"/>
      <c r="E104" s="951" t="str">
        <f>Translations!$B$187</f>
        <v>Le code d'identification de l'installation est obligatoire si l'installation liée relève du SEQE et si elle a déjà été incluse dans le SEQE avant le 30 juin 2019 pour la première période d’allocation, et avant le 30 juin 2024 pour la deuxième période d’allocation.</v>
      </c>
      <c r="F104" s="976"/>
      <c r="G104" s="976"/>
      <c r="H104" s="976"/>
      <c r="I104" s="976"/>
      <c r="J104" s="976"/>
      <c r="K104" s="976"/>
      <c r="L104" s="976"/>
      <c r="M104" s="976"/>
      <c r="N104" s="976"/>
      <c r="O104" s="38"/>
      <c r="P104" s="19"/>
      <c r="Q104" s="19"/>
      <c r="R104" s="19"/>
      <c r="S104" s="19"/>
    </row>
    <row r="105" spans="1:19" s="21" customFormat="1" ht="12.75" customHeight="1" x14ac:dyDescent="0.2">
      <c r="A105" s="24"/>
      <c r="B105" s="38"/>
      <c r="C105" s="38"/>
      <c r="D105" s="38"/>
      <c r="E105" s="164" t="str">
        <f>Translations!$B$139</f>
        <v>N°</v>
      </c>
      <c r="F105" s="977" t="str">
        <f>Translations!$B$188</f>
        <v>Code d'identification d'installation utilisé dans le CITL</v>
      </c>
      <c r="G105" s="979"/>
      <c r="H105" s="977" t="str">
        <f>Translations!$B$189</f>
        <v>Nom de la personne à contacter</v>
      </c>
      <c r="I105" s="979"/>
      <c r="J105" s="1009" t="str">
        <f>Translations!$B$190</f>
        <v>adresse (courriel)</v>
      </c>
      <c r="K105" s="978"/>
      <c r="L105" s="979"/>
      <c r="M105" s="977" t="str">
        <f>Translations!$B$191</f>
        <v>numéro de téléphone</v>
      </c>
      <c r="N105" s="1010"/>
      <c r="O105" s="38"/>
      <c r="P105" s="19"/>
      <c r="Q105" s="19"/>
      <c r="R105" s="19"/>
      <c r="S105" s="19"/>
    </row>
    <row r="106" spans="1:19" s="21" customFormat="1" ht="12.75" customHeight="1" x14ac:dyDescent="0.25">
      <c r="A106" s="24"/>
      <c r="B106" s="38"/>
      <c r="C106" s="38"/>
      <c r="D106" s="38"/>
      <c r="E106" s="165">
        <v>1</v>
      </c>
      <c r="F106" s="1011"/>
      <c r="G106" s="1012"/>
      <c r="H106" s="1013"/>
      <c r="I106" s="1014"/>
      <c r="J106" s="1013"/>
      <c r="K106" s="1015"/>
      <c r="L106" s="1014"/>
      <c r="M106" s="1016"/>
      <c r="N106" s="1017"/>
      <c r="O106" s="38"/>
      <c r="P106" s="19"/>
      <c r="Q106" s="19"/>
      <c r="R106" s="19"/>
      <c r="S106" s="19"/>
    </row>
    <row r="107" spans="1:19" s="21" customFormat="1" ht="12.75" customHeight="1" x14ac:dyDescent="0.25">
      <c r="A107" s="24"/>
      <c r="B107" s="38"/>
      <c r="C107" s="38"/>
      <c r="D107" s="38"/>
      <c r="E107" s="161">
        <f>E106+1</f>
        <v>2</v>
      </c>
      <c r="F107" s="1002"/>
      <c r="G107" s="1003"/>
      <c r="H107" s="1004"/>
      <c r="I107" s="1005"/>
      <c r="J107" s="1004"/>
      <c r="K107" s="1006"/>
      <c r="L107" s="1005"/>
      <c r="M107" s="1007"/>
      <c r="N107" s="1008"/>
      <c r="O107" s="38"/>
      <c r="P107" s="19"/>
      <c r="Q107" s="19"/>
      <c r="R107" s="19"/>
      <c r="S107" s="19"/>
    </row>
    <row r="108" spans="1:19" s="21" customFormat="1" ht="12.75" customHeight="1" x14ac:dyDescent="0.25">
      <c r="A108" s="24"/>
      <c r="B108" s="38"/>
      <c r="C108" s="38"/>
      <c r="D108" s="38"/>
      <c r="E108" s="161">
        <f t="shared" ref="E108:E115" si="13">E107+1</f>
        <v>3</v>
      </c>
      <c r="F108" s="1002"/>
      <c r="G108" s="1003"/>
      <c r="H108" s="1004"/>
      <c r="I108" s="1005"/>
      <c r="J108" s="1004"/>
      <c r="K108" s="1006"/>
      <c r="L108" s="1005"/>
      <c r="M108" s="1007"/>
      <c r="N108" s="1008"/>
      <c r="O108" s="38"/>
      <c r="P108" s="19"/>
      <c r="Q108" s="19"/>
      <c r="R108" s="19"/>
      <c r="S108" s="19"/>
    </row>
    <row r="109" spans="1:19" s="21" customFormat="1" ht="12.75" customHeight="1" x14ac:dyDescent="0.25">
      <c r="A109" s="24"/>
      <c r="B109" s="38"/>
      <c r="C109" s="38"/>
      <c r="D109" s="38"/>
      <c r="E109" s="161">
        <f t="shared" si="13"/>
        <v>4</v>
      </c>
      <c r="F109" s="1002"/>
      <c r="G109" s="1003"/>
      <c r="H109" s="1004"/>
      <c r="I109" s="1005"/>
      <c r="J109" s="1004"/>
      <c r="K109" s="1006"/>
      <c r="L109" s="1005"/>
      <c r="M109" s="1007"/>
      <c r="N109" s="1008"/>
      <c r="O109" s="38"/>
      <c r="P109" s="19"/>
      <c r="Q109" s="19"/>
      <c r="R109" s="19"/>
      <c r="S109" s="19"/>
    </row>
    <row r="110" spans="1:19" s="21" customFormat="1" ht="12.75" customHeight="1" x14ac:dyDescent="0.25">
      <c r="A110" s="24"/>
      <c r="B110" s="38"/>
      <c r="C110" s="38"/>
      <c r="D110" s="38"/>
      <c r="E110" s="161">
        <f t="shared" si="13"/>
        <v>5</v>
      </c>
      <c r="F110" s="1002"/>
      <c r="G110" s="1003"/>
      <c r="H110" s="1004"/>
      <c r="I110" s="1005"/>
      <c r="J110" s="1004"/>
      <c r="K110" s="1006"/>
      <c r="L110" s="1005"/>
      <c r="M110" s="1007"/>
      <c r="N110" s="1008"/>
      <c r="O110" s="38"/>
      <c r="P110" s="19"/>
      <c r="Q110" s="19"/>
      <c r="R110" s="19"/>
      <c r="S110" s="19"/>
    </row>
    <row r="111" spans="1:19" s="21" customFormat="1" ht="12.75" customHeight="1" x14ac:dyDescent="0.25">
      <c r="A111" s="24"/>
      <c r="B111" s="38"/>
      <c r="C111" s="38"/>
      <c r="D111" s="38"/>
      <c r="E111" s="161">
        <f t="shared" si="13"/>
        <v>6</v>
      </c>
      <c r="F111" s="1002"/>
      <c r="G111" s="1003"/>
      <c r="H111" s="1004"/>
      <c r="I111" s="1005"/>
      <c r="J111" s="1004"/>
      <c r="K111" s="1006"/>
      <c r="L111" s="1005"/>
      <c r="M111" s="1007"/>
      <c r="N111" s="1008"/>
      <c r="O111" s="38"/>
      <c r="P111" s="19"/>
      <c r="Q111" s="19"/>
      <c r="R111" s="19"/>
      <c r="S111" s="19"/>
    </row>
    <row r="112" spans="1:19" s="21" customFormat="1" ht="12.75" customHeight="1" x14ac:dyDescent="0.25">
      <c r="A112" s="24"/>
      <c r="B112" s="38"/>
      <c r="C112" s="38"/>
      <c r="D112" s="38"/>
      <c r="E112" s="161">
        <f t="shared" si="13"/>
        <v>7</v>
      </c>
      <c r="F112" s="1002"/>
      <c r="G112" s="1003"/>
      <c r="H112" s="1004"/>
      <c r="I112" s="1005"/>
      <c r="J112" s="1004"/>
      <c r="K112" s="1006"/>
      <c r="L112" s="1005"/>
      <c r="M112" s="1007"/>
      <c r="N112" s="1008"/>
      <c r="O112" s="38"/>
      <c r="P112" s="19"/>
      <c r="Q112" s="19"/>
      <c r="R112" s="19"/>
      <c r="S112" s="19"/>
    </row>
    <row r="113" spans="1:19" s="21" customFormat="1" ht="12.75" customHeight="1" x14ac:dyDescent="0.25">
      <c r="A113" s="24"/>
      <c r="B113" s="38"/>
      <c r="C113" s="38"/>
      <c r="D113" s="38"/>
      <c r="E113" s="161">
        <f t="shared" si="13"/>
        <v>8</v>
      </c>
      <c r="F113" s="1002"/>
      <c r="G113" s="1003"/>
      <c r="H113" s="1004"/>
      <c r="I113" s="1005"/>
      <c r="J113" s="1004"/>
      <c r="K113" s="1006"/>
      <c r="L113" s="1005"/>
      <c r="M113" s="1007"/>
      <c r="N113" s="1008"/>
      <c r="O113" s="38"/>
      <c r="P113" s="19"/>
      <c r="Q113" s="19"/>
      <c r="R113" s="19"/>
      <c r="S113" s="19"/>
    </row>
    <row r="114" spans="1:19" s="21" customFormat="1" ht="12.75" customHeight="1" x14ac:dyDescent="0.25">
      <c r="A114" s="24"/>
      <c r="B114" s="38"/>
      <c r="C114" s="38"/>
      <c r="D114" s="38"/>
      <c r="E114" s="161">
        <f t="shared" si="13"/>
        <v>9</v>
      </c>
      <c r="F114" s="1002"/>
      <c r="G114" s="1003"/>
      <c r="H114" s="1004"/>
      <c r="I114" s="1005"/>
      <c r="J114" s="1004"/>
      <c r="K114" s="1006"/>
      <c r="L114" s="1005"/>
      <c r="M114" s="1007"/>
      <c r="N114" s="1008"/>
      <c r="O114" s="38"/>
      <c r="P114" s="19"/>
      <c r="Q114" s="19"/>
      <c r="R114" s="19"/>
      <c r="S114" s="19"/>
    </row>
    <row r="115" spans="1:19" s="21" customFormat="1" ht="12.75" customHeight="1" x14ac:dyDescent="0.25">
      <c r="A115" s="24"/>
      <c r="B115" s="38"/>
      <c r="C115" s="38"/>
      <c r="D115" s="38"/>
      <c r="E115" s="162">
        <f t="shared" si="13"/>
        <v>10</v>
      </c>
      <c r="F115" s="995"/>
      <c r="G115" s="996"/>
      <c r="H115" s="997"/>
      <c r="I115" s="998"/>
      <c r="J115" s="997"/>
      <c r="K115" s="999"/>
      <c r="L115" s="998"/>
      <c r="M115" s="1000"/>
      <c r="N115" s="1001"/>
      <c r="O115" s="38"/>
      <c r="P115" s="19"/>
      <c r="Q115" s="19"/>
      <c r="R115" s="19"/>
      <c r="S115" s="19"/>
    </row>
    <row r="116" spans="1:19" s="21" customFormat="1" ht="12.75" customHeight="1" x14ac:dyDescent="0.25">
      <c r="A116" s="24"/>
      <c r="B116" s="38"/>
      <c r="C116" s="38"/>
      <c r="D116" s="38"/>
      <c r="E116" s="163"/>
      <c r="F116" s="163"/>
      <c r="G116" s="163"/>
      <c r="H116" s="163"/>
      <c r="I116" s="163"/>
      <c r="J116" s="163"/>
      <c r="K116" s="163"/>
      <c r="L116" s="163"/>
      <c r="M116" s="163"/>
      <c r="N116" s="163"/>
      <c r="O116" s="38"/>
      <c r="P116" s="19"/>
      <c r="Q116" s="19"/>
      <c r="R116" s="19"/>
      <c r="S116" s="19"/>
    </row>
    <row r="117" spans="1:19" ht="12.75" customHeight="1" x14ac:dyDescent="0.2"/>
    <row r="118" spans="1:19" ht="12.75" customHeight="1" x14ac:dyDescent="0.2"/>
    <row r="119" spans="1:19" ht="12.75" customHeight="1" x14ac:dyDescent="0.2"/>
    <row r="120" spans="1:19" s="21" customFormat="1" ht="12.75" hidden="1" customHeight="1" x14ac:dyDescent="0.25">
      <c r="A120" s="19" t="s">
        <v>397</v>
      </c>
      <c r="B120" s="24" t="s">
        <v>426</v>
      </c>
      <c r="C120" s="24" t="s">
        <v>426</v>
      </c>
      <c r="D120" s="24" t="s">
        <v>426</v>
      </c>
      <c r="E120" s="24" t="s">
        <v>426</v>
      </c>
      <c r="F120" s="24" t="s">
        <v>426</v>
      </c>
      <c r="G120" s="24" t="s">
        <v>426</v>
      </c>
      <c r="H120" s="24" t="s">
        <v>426</v>
      </c>
      <c r="I120" s="24" t="s">
        <v>426</v>
      </c>
      <c r="J120" s="24" t="s">
        <v>426</v>
      </c>
      <c r="K120" s="24" t="s">
        <v>426</v>
      </c>
      <c r="L120" s="24" t="s">
        <v>426</v>
      </c>
      <c r="M120" s="24" t="s">
        <v>426</v>
      </c>
      <c r="N120" s="24" t="s">
        <v>426</v>
      </c>
      <c r="O120" s="24" t="s">
        <v>426</v>
      </c>
      <c r="P120" s="19" t="s">
        <v>426</v>
      </c>
      <c r="Q120" s="19" t="s">
        <v>426</v>
      </c>
      <c r="R120" s="19" t="s">
        <v>426</v>
      </c>
      <c r="S120" s="19" t="s">
        <v>426</v>
      </c>
    </row>
    <row r="121" spans="1:19" ht="12.75" hidden="1" customHeight="1" x14ac:dyDescent="0.2">
      <c r="A121" s="19" t="s">
        <v>397</v>
      </c>
    </row>
    <row r="122" spans="1:19" ht="12.75" hidden="1" customHeight="1" x14ac:dyDescent="0.2">
      <c r="A122" s="19" t="s">
        <v>397</v>
      </c>
      <c r="E122" s="36" t="str">
        <f>Translations!$B$818</f>
        <v>Liste des sous-installations pour les listes déroulantes:</v>
      </c>
    </row>
    <row r="123" spans="1:19" ht="12.75" hidden="1" customHeight="1" x14ac:dyDescent="0.2">
      <c r="A123" s="19" t="s">
        <v>397</v>
      </c>
      <c r="E123" s="169"/>
      <c r="F123" s="169" t="str">
        <f>Translations!$B$148</f>
        <v>Type de sous-installation</v>
      </c>
      <c r="G123" s="169"/>
      <c r="H123" s="169" t="s">
        <v>424</v>
      </c>
      <c r="I123" s="169" t="s">
        <v>425</v>
      </c>
      <c r="J123" s="169"/>
      <c r="K123" s="170" t="s">
        <v>580</v>
      </c>
    </row>
    <row r="124" spans="1:19" ht="12.75" hidden="1" customHeight="1" x14ac:dyDescent="0.2">
      <c r="A124" s="19" t="s">
        <v>397</v>
      </c>
      <c r="E124" s="171">
        <v>1</v>
      </c>
      <c r="F124" s="172" t="str">
        <f t="shared" ref="F124:F143" si="14">IF($E124&gt;MAX($Q$17:$Q$45),Euconst_NA,INDEX($E$17:$E$45,MATCH($E124,$Q$17:$Q$45,0)))</f>
        <v>Sans objet</v>
      </c>
      <c r="G124" s="169"/>
      <c r="H124" s="173" t="b">
        <f t="shared" ref="H124:H143" si="15">(E124&lt;=MAX($Q$17:$Q$26))</f>
        <v>0</v>
      </c>
      <c r="I124" s="174" t="str">
        <f t="shared" ref="I124:I143" si="16">IF(H124,MATCH(F124,EUconst_BMlistNames,0),"")</f>
        <v/>
      </c>
      <c r="J124" s="174"/>
      <c r="K124" s="175" t="b">
        <f>COUNTIF(CNTR_SubInstListNames,Euconst_NA)&lt;19</f>
        <v>0</v>
      </c>
    </row>
    <row r="125" spans="1:19" ht="12.75" hidden="1" customHeight="1" x14ac:dyDescent="0.2">
      <c r="A125" s="19" t="s">
        <v>397</v>
      </c>
      <c r="E125" s="171">
        <f t="shared" ref="E125:E143" si="17">E124+1</f>
        <v>2</v>
      </c>
      <c r="F125" s="172" t="str">
        <f t="shared" si="14"/>
        <v>Sans objet</v>
      </c>
      <c r="G125" s="169"/>
      <c r="H125" s="173" t="b">
        <f t="shared" si="15"/>
        <v>0</v>
      </c>
      <c r="I125" s="174" t="str">
        <f t="shared" si="16"/>
        <v/>
      </c>
      <c r="J125" s="174"/>
      <c r="K125" s="169"/>
    </row>
    <row r="126" spans="1:19" ht="12.75" hidden="1" customHeight="1" x14ac:dyDescent="0.2">
      <c r="A126" s="19" t="s">
        <v>397</v>
      </c>
      <c r="E126" s="171">
        <f t="shared" si="17"/>
        <v>3</v>
      </c>
      <c r="F126" s="172" t="str">
        <f t="shared" si="14"/>
        <v>Sans objet</v>
      </c>
      <c r="G126" s="169"/>
      <c r="H126" s="173" t="b">
        <f t="shared" si="15"/>
        <v>0</v>
      </c>
      <c r="I126" s="174" t="str">
        <f t="shared" si="16"/>
        <v/>
      </c>
      <c r="J126" s="174"/>
      <c r="K126" s="169"/>
    </row>
    <row r="127" spans="1:19" ht="12.75" hidden="1" customHeight="1" x14ac:dyDescent="0.2">
      <c r="A127" s="19" t="s">
        <v>397</v>
      </c>
      <c r="E127" s="171">
        <f t="shared" si="17"/>
        <v>4</v>
      </c>
      <c r="F127" s="172" t="str">
        <f t="shared" si="14"/>
        <v>Sans objet</v>
      </c>
      <c r="G127" s="169"/>
      <c r="H127" s="173" t="b">
        <f t="shared" si="15"/>
        <v>0</v>
      </c>
      <c r="I127" s="174" t="str">
        <f t="shared" si="16"/>
        <v/>
      </c>
      <c r="J127" s="174"/>
      <c r="K127" s="169"/>
    </row>
    <row r="128" spans="1:19" ht="12.75" hidden="1" customHeight="1" x14ac:dyDescent="0.2">
      <c r="A128" s="19" t="s">
        <v>397</v>
      </c>
      <c r="E128" s="171">
        <f t="shared" si="17"/>
        <v>5</v>
      </c>
      <c r="F128" s="172" t="str">
        <f t="shared" si="14"/>
        <v>Sans objet</v>
      </c>
      <c r="G128" s="169"/>
      <c r="H128" s="173" t="b">
        <f t="shared" si="15"/>
        <v>0</v>
      </c>
      <c r="I128" s="174" t="str">
        <f t="shared" si="16"/>
        <v/>
      </c>
      <c r="J128" s="174"/>
      <c r="K128" s="169"/>
    </row>
    <row r="129" spans="1:11" ht="12.75" hidden="1" customHeight="1" x14ac:dyDescent="0.2">
      <c r="A129" s="19" t="s">
        <v>397</v>
      </c>
      <c r="E129" s="171">
        <f t="shared" si="17"/>
        <v>6</v>
      </c>
      <c r="F129" s="172" t="str">
        <f t="shared" si="14"/>
        <v>Sans objet</v>
      </c>
      <c r="G129" s="169"/>
      <c r="H129" s="173" t="b">
        <f t="shared" si="15"/>
        <v>0</v>
      </c>
      <c r="I129" s="174" t="str">
        <f t="shared" si="16"/>
        <v/>
      </c>
      <c r="J129" s="174"/>
      <c r="K129" s="169"/>
    </row>
    <row r="130" spans="1:11" ht="12.75" hidden="1" customHeight="1" x14ac:dyDescent="0.2">
      <c r="A130" s="19" t="s">
        <v>397</v>
      </c>
      <c r="E130" s="171">
        <f t="shared" si="17"/>
        <v>7</v>
      </c>
      <c r="F130" s="172" t="str">
        <f t="shared" si="14"/>
        <v>Sans objet</v>
      </c>
      <c r="G130" s="169"/>
      <c r="H130" s="173" t="b">
        <f t="shared" si="15"/>
        <v>0</v>
      </c>
      <c r="I130" s="174" t="str">
        <f t="shared" si="16"/>
        <v/>
      </c>
      <c r="J130" s="174"/>
      <c r="K130" s="169"/>
    </row>
    <row r="131" spans="1:11" ht="12.75" hidden="1" customHeight="1" x14ac:dyDescent="0.2">
      <c r="A131" s="19" t="s">
        <v>397</v>
      </c>
      <c r="E131" s="171">
        <f t="shared" si="17"/>
        <v>8</v>
      </c>
      <c r="F131" s="172" t="str">
        <f t="shared" si="14"/>
        <v>Sans objet</v>
      </c>
      <c r="G131" s="169"/>
      <c r="H131" s="173" t="b">
        <f t="shared" si="15"/>
        <v>0</v>
      </c>
      <c r="I131" s="174" t="str">
        <f t="shared" si="16"/>
        <v/>
      </c>
      <c r="J131" s="174"/>
      <c r="K131" s="169"/>
    </row>
    <row r="132" spans="1:11" ht="12.75" hidden="1" customHeight="1" x14ac:dyDescent="0.2">
      <c r="A132" s="19" t="s">
        <v>397</v>
      </c>
      <c r="E132" s="171">
        <f t="shared" si="17"/>
        <v>9</v>
      </c>
      <c r="F132" s="172" t="str">
        <f t="shared" si="14"/>
        <v>Sans objet</v>
      </c>
      <c r="G132" s="169"/>
      <c r="H132" s="173" t="b">
        <f t="shared" si="15"/>
        <v>0</v>
      </c>
      <c r="I132" s="174" t="str">
        <f t="shared" si="16"/>
        <v/>
      </c>
      <c r="J132" s="174"/>
      <c r="K132" s="169"/>
    </row>
    <row r="133" spans="1:11" ht="12.75" hidden="1" customHeight="1" x14ac:dyDescent="0.2">
      <c r="A133" s="19" t="s">
        <v>397</v>
      </c>
      <c r="E133" s="171">
        <f t="shared" si="17"/>
        <v>10</v>
      </c>
      <c r="F133" s="172" t="str">
        <f t="shared" si="14"/>
        <v>Sans objet</v>
      </c>
      <c r="G133" s="169"/>
      <c r="H133" s="173" t="b">
        <f t="shared" si="15"/>
        <v>0</v>
      </c>
      <c r="I133" s="174" t="str">
        <f t="shared" si="16"/>
        <v/>
      </c>
      <c r="J133" s="174"/>
      <c r="K133" s="169"/>
    </row>
    <row r="134" spans="1:11" ht="12.75" hidden="1" customHeight="1" x14ac:dyDescent="0.2">
      <c r="A134" s="19" t="s">
        <v>397</v>
      </c>
      <c r="E134" s="171">
        <f t="shared" si="17"/>
        <v>11</v>
      </c>
      <c r="F134" s="172" t="str">
        <f t="shared" si="14"/>
        <v>Sans objet</v>
      </c>
      <c r="G134" s="169"/>
      <c r="H134" s="173" t="b">
        <f t="shared" si="15"/>
        <v>0</v>
      </c>
      <c r="I134" s="174" t="str">
        <f t="shared" si="16"/>
        <v/>
      </c>
      <c r="J134" s="174"/>
      <c r="K134" s="169"/>
    </row>
    <row r="135" spans="1:11" ht="12.75" hidden="1" customHeight="1" x14ac:dyDescent="0.2">
      <c r="A135" s="19" t="s">
        <v>397</v>
      </c>
      <c r="E135" s="171">
        <f t="shared" si="17"/>
        <v>12</v>
      </c>
      <c r="F135" s="172" t="str">
        <f t="shared" si="14"/>
        <v>Sans objet</v>
      </c>
      <c r="G135" s="169"/>
      <c r="H135" s="173" t="b">
        <f t="shared" si="15"/>
        <v>0</v>
      </c>
      <c r="I135" s="174" t="str">
        <f t="shared" si="16"/>
        <v/>
      </c>
      <c r="J135" s="174"/>
      <c r="K135" s="169"/>
    </row>
    <row r="136" spans="1:11" ht="12.75" hidden="1" customHeight="1" x14ac:dyDescent="0.2">
      <c r="A136" s="19" t="s">
        <v>397</v>
      </c>
      <c r="E136" s="171">
        <f t="shared" si="17"/>
        <v>13</v>
      </c>
      <c r="F136" s="172" t="str">
        <f t="shared" si="14"/>
        <v>Sans objet</v>
      </c>
      <c r="G136" s="169"/>
      <c r="H136" s="173" t="b">
        <f t="shared" si="15"/>
        <v>0</v>
      </c>
      <c r="I136" s="174" t="str">
        <f t="shared" si="16"/>
        <v/>
      </c>
      <c r="J136" s="174"/>
      <c r="K136" s="169"/>
    </row>
    <row r="137" spans="1:11" ht="12.75" hidden="1" customHeight="1" x14ac:dyDescent="0.2">
      <c r="A137" s="19" t="s">
        <v>397</v>
      </c>
      <c r="E137" s="171">
        <f t="shared" si="17"/>
        <v>14</v>
      </c>
      <c r="F137" s="172" t="str">
        <f t="shared" si="14"/>
        <v>Sans objet</v>
      </c>
      <c r="G137" s="169"/>
      <c r="H137" s="173" t="b">
        <f t="shared" si="15"/>
        <v>0</v>
      </c>
      <c r="I137" s="174" t="str">
        <f t="shared" si="16"/>
        <v/>
      </c>
      <c r="J137" s="174"/>
      <c r="K137" s="169"/>
    </row>
    <row r="138" spans="1:11" ht="12.75" hidden="1" customHeight="1" x14ac:dyDescent="0.2">
      <c r="A138" s="19" t="s">
        <v>397</v>
      </c>
      <c r="E138" s="171">
        <f t="shared" si="17"/>
        <v>15</v>
      </c>
      <c r="F138" s="172" t="str">
        <f t="shared" si="14"/>
        <v>Sans objet</v>
      </c>
      <c r="G138" s="169"/>
      <c r="H138" s="173" t="b">
        <f t="shared" si="15"/>
        <v>0</v>
      </c>
      <c r="I138" s="174" t="str">
        <f t="shared" si="16"/>
        <v/>
      </c>
      <c r="J138" s="174"/>
      <c r="K138" s="169"/>
    </row>
    <row r="139" spans="1:11" ht="12.75" hidden="1" customHeight="1" x14ac:dyDescent="0.2">
      <c r="A139" s="19" t="s">
        <v>397</v>
      </c>
      <c r="E139" s="171">
        <f t="shared" si="17"/>
        <v>16</v>
      </c>
      <c r="F139" s="172" t="str">
        <f t="shared" si="14"/>
        <v>Sans objet</v>
      </c>
      <c r="G139" s="169"/>
      <c r="H139" s="173" t="b">
        <f t="shared" si="15"/>
        <v>0</v>
      </c>
      <c r="I139" s="174" t="str">
        <f t="shared" si="16"/>
        <v/>
      </c>
      <c r="J139" s="174"/>
      <c r="K139" s="169"/>
    </row>
    <row r="140" spans="1:11" ht="12.75" hidden="1" customHeight="1" x14ac:dyDescent="0.2">
      <c r="A140" s="19" t="s">
        <v>397</v>
      </c>
      <c r="E140" s="171">
        <f t="shared" si="17"/>
        <v>17</v>
      </c>
      <c r="F140" s="172" t="str">
        <f t="shared" si="14"/>
        <v>Sans objet</v>
      </c>
      <c r="G140" s="169"/>
      <c r="H140" s="173" t="b">
        <f t="shared" si="15"/>
        <v>0</v>
      </c>
      <c r="I140" s="174" t="str">
        <f t="shared" si="16"/>
        <v/>
      </c>
      <c r="J140" s="174"/>
      <c r="K140" s="169"/>
    </row>
    <row r="141" spans="1:11" ht="12.75" hidden="1" customHeight="1" x14ac:dyDescent="0.2">
      <c r="A141" s="19" t="s">
        <v>397</v>
      </c>
      <c r="E141" s="171">
        <f t="shared" si="17"/>
        <v>18</v>
      </c>
      <c r="F141" s="172" t="str">
        <f t="shared" si="14"/>
        <v>Sans objet</v>
      </c>
      <c r="G141" s="169"/>
      <c r="H141" s="173" t="b">
        <f t="shared" si="15"/>
        <v>0</v>
      </c>
      <c r="I141" s="174" t="str">
        <f t="shared" si="16"/>
        <v/>
      </c>
      <c r="J141" s="174"/>
      <c r="K141" s="169"/>
    </row>
    <row r="142" spans="1:11" ht="12.75" hidden="1" customHeight="1" x14ac:dyDescent="0.2">
      <c r="A142" s="19" t="s">
        <v>397</v>
      </c>
      <c r="E142" s="171">
        <f t="shared" si="17"/>
        <v>19</v>
      </c>
      <c r="F142" s="172" t="str">
        <f t="shared" si="14"/>
        <v>Sans objet</v>
      </c>
      <c r="G142" s="169"/>
      <c r="H142" s="173" t="b">
        <f t="shared" si="15"/>
        <v>0</v>
      </c>
      <c r="I142" s="174" t="str">
        <f t="shared" si="16"/>
        <v/>
      </c>
      <c r="J142" s="174"/>
      <c r="K142" s="169"/>
    </row>
    <row r="143" spans="1:11" ht="12.75" hidden="1" customHeight="1" x14ac:dyDescent="0.2">
      <c r="A143" s="19" t="s">
        <v>397</v>
      </c>
      <c r="E143" s="171">
        <f t="shared" si="17"/>
        <v>20</v>
      </c>
      <c r="F143" s="172" t="str">
        <f t="shared" si="14"/>
        <v>Sans objet</v>
      </c>
      <c r="G143" s="169"/>
      <c r="H143" s="173" t="b">
        <f t="shared" si="15"/>
        <v>0</v>
      </c>
      <c r="I143" s="174" t="str">
        <f t="shared" si="16"/>
        <v/>
      </c>
      <c r="J143" s="174"/>
      <c r="K143" s="169"/>
    </row>
    <row r="144" spans="1:11" ht="12.75" hidden="1" customHeight="1" x14ac:dyDescent="0.2">
      <c r="A144" s="19" t="s">
        <v>397</v>
      </c>
    </row>
    <row r="145" spans="1:7" hidden="1" x14ac:dyDescent="0.2">
      <c r="A145" s="19" t="s">
        <v>397</v>
      </c>
    </row>
    <row r="146" spans="1:7" hidden="1" x14ac:dyDescent="0.2">
      <c r="A146" s="19" t="s">
        <v>397</v>
      </c>
      <c r="E146" s="18" t="s">
        <v>698</v>
      </c>
      <c r="F146" s="18"/>
      <c r="G146" s="173" t="b">
        <f>COUNTA($E$17:$E$26,CNTR_FallBackSubInstRelevant)&gt;0</f>
        <v>0</v>
      </c>
    </row>
    <row r="147" spans="1:7" hidden="1" x14ac:dyDescent="0.2">
      <c r="A147" s="19" t="s">
        <v>397</v>
      </c>
    </row>
  </sheetData>
  <sheetProtection formatCells="0" formatColumns="0" formatRows="0"/>
  <mergeCells count="183">
    <mergeCell ref="E104:N104"/>
    <mergeCell ref="F95:H95"/>
    <mergeCell ref="I95:J95"/>
    <mergeCell ref="K95:L95"/>
    <mergeCell ref="M95:N95"/>
    <mergeCell ref="F96:H96"/>
    <mergeCell ref="I96:J96"/>
    <mergeCell ref="K96:L96"/>
    <mergeCell ref="M96:N96"/>
    <mergeCell ref="F97:H97"/>
    <mergeCell ref="I97:J97"/>
    <mergeCell ref="K97:L97"/>
    <mergeCell ref="M97:N97"/>
    <mergeCell ref="I100:J100"/>
    <mergeCell ref="K100:L100"/>
    <mergeCell ref="M100:N100"/>
    <mergeCell ref="F101:H101"/>
    <mergeCell ref="I101:J101"/>
    <mergeCell ref="F105:G105"/>
    <mergeCell ref="H105:I105"/>
    <mergeCell ref="F107:G107"/>
    <mergeCell ref="H107:I107"/>
    <mergeCell ref="J107:L107"/>
    <mergeCell ref="M107:N107"/>
    <mergeCell ref="F98:H98"/>
    <mergeCell ref="I98:J98"/>
    <mergeCell ref="K98:L98"/>
    <mergeCell ref="M98:N98"/>
    <mergeCell ref="J105:L105"/>
    <mergeCell ref="M105:N105"/>
    <mergeCell ref="F106:G106"/>
    <mergeCell ref="H106:I106"/>
    <mergeCell ref="J106:L106"/>
    <mergeCell ref="M106:N106"/>
    <mergeCell ref="F99:H99"/>
    <mergeCell ref="I99:J99"/>
    <mergeCell ref="K99:L99"/>
    <mergeCell ref="K101:L101"/>
    <mergeCell ref="M101:N101"/>
    <mergeCell ref="E103:N103"/>
    <mergeCell ref="M99:N99"/>
    <mergeCell ref="F100:H100"/>
    <mergeCell ref="F108:G108"/>
    <mergeCell ref="H108:I108"/>
    <mergeCell ref="J108:L108"/>
    <mergeCell ref="M108:N108"/>
    <mergeCell ref="F109:G109"/>
    <mergeCell ref="H109:I109"/>
    <mergeCell ref="J109:L109"/>
    <mergeCell ref="M109:N109"/>
    <mergeCell ref="F114:G114"/>
    <mergeCell ref="H114:I114"/>
    <mergeCell ref="J114:L114"/>
    <mergeCell ref="M114:N114"/>
    <mergeCell ref="F115:G115"/>
    <mergeCell ref="H115:I115"/>
    <mergeCell ref="J115:L115"/>
    <mergeCell ref="M115:N115"/>
    <mergeCell ref="F110:G110"/>
    <mergeCell ref="H110:I110"/>
    <mergeCell ref="J110:L110"/>
    <mergeCell ref="M110:N110"/>
    <mergeCell ref="F111:G111"/>
    <mergeCell ref="H111:I111"/>
    <mergeCell ref="J111:L111"/>
    <mergeCell ref="M111:N111"/>
    <mergeCell ref="F112:G112"/>
    <mergeCell ref="H112:I112"/>
    <mergeCell ref="J112:L112"/>
    <mergeCell ref="M112:N112"/>
    <mergeCell ref="F113:G113"/>
    <mergeCell ref="H113:I113"/>
    <mergeCell ref="J113:L113"/>
    <mergeCell ref="M113:N113"/>
    <mergeCell ref="I93:J93"/>
    <mergeCell ref="K93:L93"/>
    <mergeCell ref="M93:N93"/>
    <mergeCell ref="F94:H94"/>
    <mergeCell ref="I94:J94"/>
    <mergeCell ref="K94:L94"/>
    <mergeCell ref="M94:N94"/>
    <mergeCell ref="I92:J92"/>
    <mergeCell ref="K92:L92"/>
    <mergeCell ref="M92:N92"/>
    <mergeCell ref="F93:H93"/>
    <mergeCell ref="F92:H92"/>
    <mergeCell ref="F91:H91"/>
    <mergeCell ref="I91:J91"/>
    <mergeCell ref="K91:L91"/>
    <mergeCell ref="M91:N91"/>
    <mergeCell ref="F89:N89"/>
    <mergeCell ref="E75:N75"/>
    <mergeCell ref="E76:N76"/>
    <mergeCell ref="F78:N78"/>
    <mergeCell ref="F88:N88"/>
    <mergeCell ref="E77:N77"/>
    <mergeCell ref="F87:N87"/>
    <mergeCell ref="F79:N79"/>
    <mergeCell ref="F80:N80"/>
    <mergeCell ref="E83:N83"/>
    <mergeCell ref="F81:N81"/>
    <mergeCell ref="F85:N85"/>
    <mergeCell ref="E86:N86"/>
    <mergeCell ref="F84:N84"/>
    <mergeCell ref="E72:N72"/>
    <mergeCell ref="E73:N73"/>
    <mergeCell ref="E74:N74"/>
    <mergeCell ref="J58:N58"/>
    <mergeCell ref="E58:I58"/>
    <mergeCell ref="E64:N64"/>
    <mergeCell ref="F82:N82"/>
    <mergeCell ref="E68:N68"/>
    <mergeCell ref="E67:N67"/>
    <mergeCell ref="E66:N66"/>
    <mergeCell ref="E65:N65"/>
    <mergeCell ref="D6:N6"/>
    <mergeCell ref="E25:K25"/>
    <mergeCell ref="E26:K26"/>
    <mergeCell ref="E12:N12"/>
    <mergeCell ref="E13:N13"/>
    <mergeCell ref="E49:N49"/>
    <mergeCell ref="E50:N50"/>
    <mergeCell ref="E59:N59"/>
    <mergeCell ref="F60:N60"/>
    <mergeCell ref="E52:N52"/>
    <mergeCell ref="E53:N53"/>
    <mergeCell ref="E14:N14"/>
    <mergeCell ref="E30:N30"/>
    <mergeCell ref="E31:N31"/>
    <mergeCell ref="E33:N33"/>
    <mergeCell ref="D47:N47"/>
    <mergeCell ref="E21:K21"/>
    <mergeCell ref="E22:K22"/>
    <mergeCell ref="E23:K23"/>
    <mergeCell ref="E24:K24"/>
    <mergeCell ref="E51:N51"/>
    <mergeCell ref="E34:N34"/>
    <mergeCell ref="D29:N29"/>
    <mergeCell ref="D28:N28"/>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E35:J35"/>
    <mergeCell ref="E36:J36"/>
    <mergeCell ref="E37:J37"/>
    <mergeCell ref="E38:J38"/>
    <mergeCell ref="E39:J39"/>
    <mergeCell ref="E40:J40"/>
    <mergeCell ref="D8:N8"/>
    <mergeCell ref="D10:N10"/>
    <mergeCell ref="E15:N15"/>
    <mergeCell ref="D11:N11"/>
    <mergeCell ref="E16:K16"/>
    <mergeCell ref="E17:K17"/>
    <mergeCell ref="E18:K18"/>
    <mergeCell ref="E19:K19"/>
    <mergeCell ref="E20:K20"/>
    <mergeCell ref="E32:N32"/>
    <mergeCell ref="E41:J41"/>
    <mergeCell ref="E42:J42"/>
    <mergeCell ref="E55:I55"/>
    <mergeCell ref="J55:N55"/>
    <mergeCell ref="E56:N56"/>
    <mergeCell ref="F61:N61"/>
    <mergeCell ref="F62:N62"/>
    <mergeCell ref="F63:N63"/>
    <mergeCell ref="D70:N70"/>
    <mergeCell ref="E54:N54"/>
    <mergeCell ref="E43:J43"/>
    <mergeCell ref="E44:J44"/>
    <mergeCell ref="E45:J45"/>
  </mergeCells>
  <conditionalFormatting sqref="R3:S3">
    <cfRule type="expression" dxfId="311" priority="12" stopIfTrue="1">
      <formula>$G$286</formula>
    </cfRule>
  </conditionalFormatting>
  <conditionalFormatting sqref="R4:S4">
    <cfRule type="expression" dxfId="310" priority="13" stopIfTrue="1">
      <formula>$G$290</formula>
    </cfRule>
  </conditionalFormatting>
  <conditionalFormatting sqref="F106:G115">
    <cfRule type="expression" dxfId="309" priority="1" stopIfTrue="1">
      <formula>AND(CNTR_ExistConnectionEntries,ISBLANK($F92))</formula>
    </cfRule>
    <cfRule type="expression" dxfId="308" priority="2" stopIfTrue="1">
      <formula>($R92=FALSE)</formula>
    </cfRule>
  </conditionalFormatting>
  <conditionalFormatting sqref="H106:N115">
    <cfRule type="expression" dxfId="307" priority="3" stopIfTrue="1">
      <formula>AND(CNTR_ExistConnectionEntries,ISBLANK($F92))</formula>
    </cfRule>
    <cfRule type="expression" dxfId="306" priority="4" stopIfTrue="1">
      <formula>($R92=FALSE)</formula>
    </cfRule>
  </conditionalFormatting>
  <dataValidations count="5">
    <dataValidation type="list" allowBlank="1" showInputMessage="1" showErrorMessage="1" sqref="K36:K45" xr:uid="{00000000-0002-0000-0400-000000000000}">
      <formula1>Euconst_TrueFalse</formula1>
    </dataValidation>
    <dataValidation type="list" allowBlank="1" showInputMessage="1" showErrorMessage="1" sqref="E17:E26" xr:uid="{00000000-0002-0000-0400-000001000000}">
      <formula1>EUconst_BMlistNames</formula1>
    </dataValidation>
    <dataValidation type="list" allowBlank="1" showInputMessage="1" showErrorMessage="1" sqref="M92:N101 JD92:JE101 SZ92:TA101 ACV92:ACW101 AMR92:AMS101 AWN92:AWO101 BGJ92:BGK101 BQF92:BQG101 CAB92:CAC101 CJX92:CJY101 CTT92:CTU101 DDP92:DDQ101 DNL92:DNM101 DXH92:DXI101 EHD92:EHE101 EQZ92:ERA101 FAV92:FAW101 FKR92:FKS101 FUN92:FUO101 GEJ92:GEK101 GOF92:GOG101 GYB92:GYC101 HHX92:HHY101 HRT92:HRU101 IBP92:IBQ101 ILL92:ILM101 IVH92:IVI101 JFD92:JFE101 JOZ92:JPA101 JYV92:JYW101 KIR92:KIS101 KSN92:KSO101 LCJ92:LCK101 LMF92:LMG101 LWB92:LWC101 MFX92:MFY101 MPT92:MPU101 MZP92:MZQ101 NJL92:NJM101 NTH92:NTI101 ODD92:ODE101 OMZ92:ONA101 OWV92:OWW101 PGR92:PGS101 PQN92:PQO101 QAJ92:QAK101 QKF92:QKG101 QUB92:QUC101 RDX92:RDY101 RNT92:RNU101 RXP92:RXQ101 SHL92:SHM101 SRH92:SRI101 TBD92:TBE101 TKZ92:TLA101 TUV92:TUW101 UER92:UES101 UON92:UOO101 UYJ92:UYK101 VIF92:VIG101 VSB92:VSC101 WBX92:WBY101 WLT92:WLU101 WVP92:WVQ101" xr:uid="{00000000-0002-0000-0400-000002000000}">
      <formula1>EUconst_ConnectionTransferTypes</formula1>
    </dataValidation>
    <dataValidation type="list" allowBlank="1" showInputMessage="1" showErrorMessage="1" sqref="K92:L101 JB92:JC101 SX92:SY101 ACT92:ACU101 AMP92:AMQ101 AWL92:AWM101 BGH92:BGI101 BQD92:BQE101 BZZ92:CAA101 CJV92:CJW101 CTR92:CTS101 DDN92:DDO101 DNJ92:DNK101 DXF92:DXG101 EHB92:EHC101 EQX92:EQY101 FAT92:FAU101 FKP92:FKQ101 FUL92:FUM101 GEH92:GEI101 GOD92:GOE101 GXZ92:GYA101 HHV92:HHW101 HRR92:HRS101 IBN92:IBO101 ILJ92:ILK101 IVF92:IVG101 JFB92:JFC101 JOX92:JOY101 JYT92:JYU101 KIP92:KIQ101 KSL92:KSM101 LCH92:LCI101 LMD92:LME101 LVZ92:LWA101 MFV92:MFW101 MPR92:MPS101 MZN92:MZO101 NJJ92:NJK101 NTF92:NTG101 ODB92:ODC101 OMX92:OMY101 OWT92:OWU101 PGP92:PGQ101 PQL92:PQM101 QAH92:QAI101 QKD92:QKE101 QTZ92:QUA101 RDV92:RDW101 RNR92:RNS101 RXN92:RXO101 SHJ92:SHK101 SRF92:SRG101 TBB92:TBC101 TKX92:TKY101 TUT92:TUU101 UEP92:UEQ101 UOL92:UOM101 UYH92:UYI101 VID92:VIE101 VRZ92:VSA101 WBV92:WBW101 WLR92:WLS101 WVN92:WVO101" xr:uid="{00000000-0002-0000-0400-000003000000}">
      <formula1>EUconst_ConnectionTypes</formula1>
    </dataValidation>
    <dataValidation type="list" allowBlank="1" showInputMessage="1" showErrorMessage="1" sqref="I92:I101 IZ92:IZ101 SV92:SV101 ACR92:ACR101 AMN92:AMN101 AWJ92:AWJ101 BGF92:BGF101 BQB92:BQB101 BZX92:BZX101 CJT92:CJT101 CTP92:CTP101 DDL92:DDL101 DNH92:DNH101 DXD92:DXD101 EGZ92:EGZ101 EQV92:EQV101 FAR92:FAR101 FKN92:FKN101 FUJ92:FUJ101 GEF92:GEF101 GOB92:GOB101 GXX92:GXX101 HHT92:HHT101 HRP92:HRP101 IBL92:IBL101 ILH92:ILH101 IVD92:IVD101 JEZ92:JEZ101 JOV92:JOV101 JYR92:JYR101 KIN92:KIN101 KSJ92:KSJ101 LCF92:LCF101 LMB92:LMB101 LVX92:LVX101 MFT92:MFT101 MPP92:MPP101 MZL92:MZL101 NJH92:NJH101 NTD92:NTD101 OCZ92:OCZ101 OMV92:OMV101 OWR92:OWR101 PGN92:PGN101 PQJ92:PQJ101 QAF92:QAF101 QKB92:QKB101 QTX92:QTX101 RDT92:RDT101 RNP92:RNP101 RXL92:RXL101 SHH92:SHH101 SRD92:SRD101 TAZ92:TAZ101 TKV92:TKV101 TUR92:TUR101 UEN92:UEN101 UOJ92:UOJ101 UYF92:UYF101 VIB92:VIB101 VRX92:VRX101 WBT92:WBT101 WLP92:WLP101 WVL92:WVL101" xr:uid="{00000000-0002-0000-0400-000004000000}">
      <formula1>EUconst_ConnectedEntityTypes</formula1>
    </dataValidation>
  </dataValidations>
  <hyperlinks>
    <hyperlink ref="G2:H2" location="JUMP_TOC_Home" display="Table of contents" xr:uid="{00000000-0004-0000-0400-000000000000}"/>
    <hyperlink ref="E3:F3" location="JUMP_C_Top" display="Top of sheet" xr:uid="{00000000-0004-0000-0400-000001000000}"/>
    <hyperlink ref="I2:J2" location="JUMP_B_I" display="Previous sheet" xr:uid="{00000000-0004-0000-0400-000002000000}"/>
    <hyperlink ref="E4:F4" location="JUMP_F_Bottom" display="End of sheet" xr:uid="{00000000-0004-0000-0400-000003000000}"/>
    <hyperlink ref="K2:L2" location="JUMP_D_Top" display="Next sheet" xr:uid="{00000000-0004-0000-0400-000004000000}"/>
    <hyperlink ref="G3:H3" location="JUMP_C_I" display="List of sub-installations" xr:uid="{00000000-0004-0000-0400-000005000000}"/>
    <hyperlink ref="I3:J3" location="JUMP_C_II" display="Description" xr:uid="{00000000-0004-0000-0400-000006000000}"/>
    <hyperlink ref="K3:L3" location="JUMP_C_III" display="Technical connections" xr:uid="{00000000-0004-0000-0400-000007000000}"/>
  </hyperlinks>
  <pageMargins left="0.7" right="0.7" top="0.78740157499999996" bottom="0.78740157499999996" header="0.3" footer="0.3"/>
  <pageSetup paperSize="9" scale="56" orientation="portrait" r:id="rId1"/>
  <colBreaks count="1" manualBreakCount="1">
    <brk id="15"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3">
    <tabColor rgb="FFFFFF00"/>
  </sheetPr>
  <dimension ref="A1:P124"/>
  <sheetViews>
    <sheetView zoomScaleNormal="100" workbookViewId="0">
      <pane ySplit="4" topLeftCell="A5" activePane="bottomLeft" state="frozen"/>
      <selection pane="bottomLeft" activeCell="B2" sqref="B2:D4"/>
    </sheetView>
  </sheetViews>
  <sheetFormatPr baseColWidth="10" defaultRowHeight="14.25" x14ac:dyDescent="0.2"/>
  <cols>
    <col min="1" max="1" width="5.7109375" style="274" hidden="1" customWidth="1"/>
    <col min="2" max="4" width="5.7109375" style="38" customWidth="1"/>
    <col min="5" max="14" width="12.7109375" style="38" customWidth="1"/>
    <col min="15" max="15" width="5.7109375" style="38" customWidth="1"/>
    <col min="16" max="16" width="11.42578125" style="274" hidden="1" customWidth="1"/>
    <col min="17" max="16384" width="11.42578125" style="273"/>
  </cols>
  <sheetData>
    <row r="1" spans="1:16" ht="15" hidden="1" thickBot="1" x14ac:dyDescent="0.25">
      <c r="A1" s="274" t="s">
        <v>397</v>
      </c>
      <c r="B1" s="19"/>
      <c r="C1" s="19"/>
      <c r="D1" s="19"/>
      <c r="E1" s="19"/>
      <c r="F1" s="19"/>
      <c r="G1" s="19"/>
      <c r="H1" s="19"/>
      <c r="I1" s="19"/>
      <c r="J1" s="19"/>
      <c r="K1" s="19"/>
      <c r="L1" s="19"/>
      <c r="M1" s="19"/>
      <c r="N1" s="19"/>
      <c r="O1" s="19"/>
      <c r="P1" s="274" t="s">
        <v>397</v>
      </c>
    </row>
    <row r="2" spans="1:16" ht="15" thickBot="1" x14ac:dyDescent="0.25">
      <c r="A2" s="19"/>
      <c r="B2" s="871" t="str">
        <f>Translations!$B$192</f>
        <v>D. 
MethProc</v>
      </c>
      <c r="C2" s="872"/>
      <c r="D2" s="873"/>
      <c r="E2" s="332" t="str">
        <f>Translations!$B$2</f>
        <v>Zone de navigation:</v>
      </c>
      <c r="F2" s="333"/>
      <c r="G2" s="880" t="str">
        <f>Translations!$B$18</f>
        <v>Table des matières</v>
      </c>
      <c r="H2" s="794"/>
      <c r="I2" s="794" t="str">
        <f>Translations!$B$19</f>
        <v>Feuille précédente</v>
      </c>
      <c r="J2" s="794"/>
      <c r="K2" s="794" t="str">
        <f>Translations!$B$3</f>
        <v>Feuille suivante</v>
      </c>
      <c r="L2" s="794"/>
      <c r="M2" s="794"/>
      <c r="N2" s="794"/>
      <c r="O2" s="20"/>
    </row>
    <row r="3" spans="1:16" ht="15" thickBot="1" x14ac:dyDescent="0.25">
      <c r="A3" s="19"/>
      <c r="B3" s="874"/>
      <c r="C3" s="875"/>
      <c r="D3" s="876"/>
      <c r="E3" s="794" t="str">
        <f>Translations!$B$4</f>
        <v>Début de feuille</v>
      </c>
      <c r="F3" s="884"/>
      <c r="G3" s="953" t="str">
        <f>Translations!$B$193</f>
        <v>Méthodes au niveau de l’installation</v>
      </c>
      <c r="H3" s="954"/>
      <c r="I3" s="954" t="str">
        <f>Translations!$B$194</f>
        <v>Procédures</v>
      </c>
      <c r="J3" s="954"/>
      <c r="K3" s="955"/>
      <c r="L3" s="955"/>
      <c r="M3" s="955"/>
      <c r="N3" s="955"/>
      <c r="O3" s="20"/>
    </row>
    <row r="4" spans="1:16" ht="15" thickBot="1" x14ac:dyDescent="0.25">
      <c r="A4" s="19"/>
      <c r="B4" s="877"/>
      <c r="C4" s="878"/>
      <c r="D4" s="879"/>
      <c r="E4" s="794" t="str">
        <f>Translations!$B$5</f>
        <v>Fin de feuille</v>
      </c>
      <c r="F4" s="794"/>
      <c r="G4" s="956"/>
      <c r="H4" s="957"/>
      <c r="I4" s="957"/>
      <c r="J4" s="957"/>
      <c r="K4" s="957"/>
      <c r="L4" s="957"/>
      <c r="M4" s="958"/>
      <c r="N4" s="957"/>
      <c r="O4" s="20"/>
    </row>
    <row r="5" spans="1:16" x14ac:dyDescent="0.2">
      <c r="A5" s="19"/>
      <c r="O5" s="20"/>
    </row>
    <row r="6" spans="1:16" ht="18" x14ac:dyDescent="0.2">
      <c r="C6" s="2" t="s">
        <v>422</v>
      </c>
      <c r="D6" s="888" t="str">
        <f>Translations!$B$195</f>
        <v>Méthodes et procédures au niveau de l’installation</v>
      </c>
      <c r="E6" s="888"/>
      <c r="F6" s="888"/>
      <c r="G6" s="888"/>
      <c r="H6" s="888"/>
      <c r="I6" s="888"/>
      <c r="J6" s="888"/>
      <c r="K6" s="888"/>
      <c r="L6" s="888"/>
      <c r="M6" s="888"/>
      <c r="N6" s="888"/>
    </row>
    <row r="8" spans="1:16" ht="16.5" customHeight="1" x14ac:dyDescent="0.2">
      <c r="C8" s="271" t="s">
        <v>110</v>
      </c>
      <c r="D8" s="929" t="str">
        <f>Translations!$B$193</f>
        <v>Méthodes au niveau de l’installation</v>
      </c>
      <c r="E8" s="929"/>
      <c r="F8" s="929"/>
      <c r="G8" s="929"/>
      <c r="H8" s="929"/>
      <c r="I8" s="929"/>
      <c r="J8" s="929"/>
      <c r="K8" s="929"/>
      <c r="L8" s="929"/>
      <c r="M8" s="929"/>
      <c r="N8" s="929"/>
    </row>
    <row r="9" spans="1:16" ht="12.75" customHeight="1" x14ac:dyDescent="0.2"/>
    <row r="10" spans="1:16" ht="30" customHeight="1" x14ac:dyDescent="0.2">
      <c r="D10" s="1052" t="str">
        <f>Translations!$B$196</f>
        <v>Les données de cette rubrique ne sont pertinentes que si l’installation possède plus d’une sous-installation ET si toutes les unités physiques sont utilisées par plus d’une sous-installation. Si tel n’est pas le cas, veuillez passer à la section II ci-dessous.</v>
      </c>
      <c r="E10" s="1052"/>
      <c r="F10" s="1052"/>
      <c r="G10" s="1052"/>
      <c r="H10" s="1052"/>
      <c r="I10" s="1052"/>
      <c r="J10" s="1052"/>
      <c r="K10" s="1052"/>
      <c r="L10" s="1052"/>
      <c r="M10" s="1052"/>
      <c r="N10" s="1052"/>
    </row>
    <row r="11" spans="1:16" ht="5.0999999999999996" customHeight="1" x14ac:dyDescent="0.2"/>
    <row r="12" spans="1:16" ht="12.75" customHeight="1" x14ac:dyDescent="0.2">
      <c r="D12" s="566" t="s">
        <v>112</v>
      </c>
      <c r="E12" s="1062" t="str">
        <f>Translations!$B$197</f>
        <v>Parties physiques des installations qui sont utilisées par plus d’une sous-installation</v>
      </c>
      <c r="F12" s="1062"/>
      <c r="G12" s="1062"/>
      <c r="H12" s="1062"/>
      <c r="I12" s="1062"/>
      <c r="J12" s="1062"/>
      <c r="K12" s="1062"/>
      <c r="L12" s="1062"/>
      <c r="M12" s="1062"/>
      <c r="N12" s="1062"/>
    </row>
    <row r="13" spans="1:16" ht="25.5" customHeight="1" x14ac:dyDescent="0.2">
      <c r="E13" s="1045" t="str">
        <f>Translations!$B$198</f>
        <v>Conformément à l’annexe VI, section 2, point b), des RATG, veuillez énumérer toutes les parties physiques des installations et des unités qui sont utilisées par plus d’une sous-installation, notamment les systèmes d’alimentation en chaleur, les chaudières utilisées en commun, les unités de cogénération, etc.</v>
      </c>
      <c r="F13" s="1046"/>
      <c r="G13" s="1046"/>
      <c r="H13" s="1046"/>
      <c r="I13" s="1046"/>
      <c r="J13" s="1046"/>
      <c r="K13" s="1046"/>
      <c r="L13" s="1046"/>
      <c r="M13" s="1046"/>
      <c r="N13" s="1046"/>
    </row>
    <row r="14" spans="1:16" ht="12.75" customHeight="1" x14ac:dyDescent="0.2">
      <c r="E14" s="1045" t="str">
        <f>Translations!$B$199</f>
        <v>Pour chaque partie ou unité, veuillez sélectionner toutes les sous-installations pertinentes dans les listes déroulantes qui reprennent toutes les sous-installations sélectionnées à la section C.I.</v>
      </c>
      <c r="F14" s="1046"/>
      <c r="G14" s="1046"/>
      <c r="H14" s="1046"/>
      <c r="I14" s="1046"/>
      <c r="J14" s="1046"/>
      <c r="K14" s="1046"/>
      <c r="L14" s="1046"/>
      <c r="M14" s="1046"/>
      <c r="N14" s="1046"/>
    </row>
    <row r="15" spans="1:16" ht="12.75" customHeight="1" x14ac:dyDescent="0.2">
      <c r="E15" s="1045" t="str">
        <f>Translations!$B$200</f>
        <v>Les unités qui ne sont utilisées que par une seule sous-installation ne doivent pas être mentionnées ici mais décrites en détail au point a) de la sous-installation concernée des feuilles F et G.</v>
      </c>
      <c r="F15" s="1046"/>
      <c r="G15" s="1046"/>
      <c r="H15" s="1046"/>
      <c r="I15" s="1046"/>
      <c r="J15" s="1046"/>
      <c r="K15" s="1046"/>
      <c r="L15" s="1046"/>
      <c r="M15" s="1046"/>
      <c r="N15" s="1046"/>
    </row>
    <row r="16" spans="1:16" ht="25.5" customHeight="1" x14ac:dyDescent="0.2">
      <c r="E16" s="1045" t="str">
        <f>Translations!$B$201</f>
        <v>Par exemple, si une chaudière produit de la chaleur mesurable consommée par deux sous-installations avec référentiel de produit, la chaudière doit être mentionnée ci-dessous et les deux sous-installations sélectionnées dans la liste déroulante. Si la chaleur est consommée par une seule des deux sous-installations, veuillez ne saisir aucune donnée ici mais sur la feuille F.I. (a).</v>
      </c>
      <c r="F16" s="1046"/>
      <c r="G16" s="1046"/>
      <c r="H16" s="1046"/>
      <c r="I16" s="1046"/>
      <c r="J16" s="1046"/>
      <c r="K16" s="1046"/>
      <c r="L16" s="1046"/>
      <c r="M16" s="1046"/>
      <c r="N16" s="1046"/>
    </row>
    <row r="17" spans="5:14" ht="5.0999999999999996" customHeight="1" x14ac:dyDescent="0.2"/>
    <row r="18" spans="5:14" ht="12.75" customHeight="1" x14ac:dyDescent="0.2">
      <c r="E18" s="1063" t="str">
        <f>Translations!$B$202</f>
        <v>Réf.</v>
      </c>
      <c r="F18" s="1066" t="str">
        <f>Translations!$B$203</f>
        <v>Partie physique de l’installation ou de l’unité</v>
      </c>
      <c r="G18" s="1067"/>
      <c r="H18" s="1067"/>
      <c r="I18" s="1068"/>
      <c r="J18" s="1065" t="str">
        <f>Translations!$B$204</f>
        <v>Sous-installations pertinentes</v>
      </c>
      <c r="K18" s="1065"/>
      <c r="L18" s="1065"/>
      <c r="M18" s="1065"/>
      <c r="N18" s="1065"/>
    </row>
    <row r="19" spans="5:14" ht="12.75" customHeight="1" x14ac:dyDescent="0.2">
      <c r="E19" s="1064"/>
      <c r="F19" s="1069"/>
      <c r="G19" s="1070"/>
      <c r="H19" s="1070"/>
      <c r="I19" s="1071"/>
      <c r="J19" s="568">
        <v>1</v>
      </c>
      <c r="K19" s="568">
        <v>2</v>
      </c>
      <c r="L19" s="568">
        <v>3</v>
      </c>
      <c r="M19" s="568">
        <v>4</v>
      </c>
      <c r="N19" s="568">
        <v>5</v>
      </c>
    </row>
    <row r="20" spans="5:14" ht="12.75" customHeight="1" x14ac:dyDescent="0.2">
      <c r="E20" s="176" t="s">
        <v>633</v>
      </c>
      <c r="F20" s="911"/>
      <c r="G20" s="911"/>
      <c r="H20" s="911"/>
      <c r="I20" s="911"/>
      <c r="J20" s="292"/>
      <c r="K20" s="292"/>
      <c r="L20" s="292"/>
      <c r="M20" s="292"/>
      <c r="N20" s="292"/>
    </row>
    <row r="21" spans="5:14" ht="12.75" customHeight="1" x14ac:dyDescent="0.2">
      <c r="E21" s="176" t="s">
        <v>634</v>
      </c>
      <c r="F21" s="911"/>
      <c r="G21" s="911"/>
      <c r="H21" s="911"/>
      <c r="I21" s="911"/>
      <c r="J21" s="292"/>
      <c r="K21" s="292"/>
      <c r="L21" s="292"/>
      <c r="M21" s="292"/>
      <c r="N21" s="292"/>
    </row>
    <row r="22" spans="5:14" ht="12.75" customHeight="1" x14ac:dyDescent="0.2">
      <c r="E22" s="176" t="s">
        <v>635</v>
      </c>
      <c r="F22" s="911"/>
      <c r="G22" s="911"/>
      <c r="H22" s="911"/>
      <c r="I22" s="911"/>
      <c r="J22" s="292"/>
      <c r="K22" s="292"/>
      <c r="L22" s="292"/>
      <c r="M22" s="292"/>
      <c r="N22" s="292"/>
    </row>
    <row r="23" spans="5:14" ht="12.75" customHeight="1" x14ac:dyDescent="0.2">
      <c r="E23" s="176" t="s">
        <v>636</v>
      </c>
      <c r="F23" s="911"/>
      <c r="G23" s="911"/>
      <c r="H23" s="911"/>
      <c r="I23" s="911"/>
      <c r="J23" s="292"/>
      <c r="K23" s="292"/>
      <c r="L23" s="292"/>
      <c r="M23" s="292"/>
      <c r="N23" s="292"/>
    </row>
    <row r="24" spans="5:14" ht="12.75" customHeight="1" x14ac:dyDescent="0.2">
      <c r="E24" s="176" t="s">
        <v>637</v>
      </c>
      <c r="F24" s="911"/>
      <c r="G24" s="911"/>
      <c r="H24" s="911"/>
      <c r="I24" s="911"/>
      <c r="J24" s="292"/>
      <c r="K24" s="292"/>
      <c r="L24" s="292"/>
      <c r="M24" s="292"/>
      <c r="N24" s="292"/>
    </row>
    <row r="25" spans="5:14" ht="12.75" customHeight="1" x14ac:dyDescent="0.2">
      <c r="E25" s="176" t="s">
        <v>638</v>
      </c>
      <c r="F25" s="911"/>
      <c r="G25" s="911"/>
      <c r="H25" s="911"/>
      <c r="I25" s="911"/>
      <c r="J25" s="292"/>
      <c r="K25" s="292"/>
      <c r="L25" s="292"/>
      <c r="M25" s="292"/>
      <c r="N25" s="292"/>
    </row>
    <row r="26" spans="5:14" ht="12.75" customHeight="1" x14ac:dyDescent="0.2">
      <c r="E26" s="176" t="s">
        <v>639</v>
      </c>
      <c r="F26" s="911"/>
      <c r="G26" s="911"/>
      <c r="H26" s="911"/>
      <c r="I26" s="911"/>
      <c r="J26" s="292"/>
      <c r="K26" s="292"/>
      <c r="L26" s="292"/>
      <c r="M26" s="292"/>
      <c r="N26" s="292"/>
    </row>
    <row r="27" spans="5:14" ht="12.75" customHeight="1" x14ac:dyDescent="0.2">
      <c r="E27" s="176" t="s">
        <v>640</v>
      </c>
      <c r="F27" s="911"/>
      <c r="G27" s="911"/>
      <c r="H27" s="911"/>
      <c r="I27" s="911"/>
      <c r="J27" s="292"/>
      <c r="K27" s="292"/>
      <c r="L27" s="292"/>
      <c r="M27" s="292"/>
      <c r="N27" s="292"/>
    </row>
    <row r="28" spans="5:14" ht="12.75" customHeight="1" x14ac:dyDescent="0.2">
      <c r="E28" s="176" t="s">
        <v>641</v>
      </c>
      <c r="F28" s="911"/>
      <c r="G28" s="911"/>
      <c r="H28" s="911"/>
      <c r="I28" s="911"/>
      <c r="J28" s="292"/>
      <c r="K28" s="292"/>
      <c r="L28" s="292"/>
      <c r="M28" s="292"/>
      <c r="N28" s="292"/>
    </row>
    <row r="29" spans="5:14" ht="12.75" customHeight="1" x14ac:dyDescent="0.2">
      <c r="E29" s="176" t="s">
        <v>642</v>
      </c>
      <c r="F29" s="911"/>
      <c r="G29" s="911"/>
      <c r="H29" s="911"/>
      <c r="I29" s="911"/>
      <c r="J29" s="292"/>
      <c r="K29" s="292"/>
      <c r="L29" s="292"/>
      <c r="M29" s="292"/>
      <c r="N29" s="292"/>
    </row>
    <row r="30" spans="5:14" ht="12.75" customHeight="1" x14ac:dyDescent="0.2">
      <c r="E30" s="176" t="s">
        <v>643</v>
      </c>
      <c r="F30" s="911"/>
      <c r="G30" s="911"/>
      <c r="H30" s="911"/>
      <c r="I30" s="911"/>
      <c r="J30" s="292"/>
      <c r="K30" s="292"/>
      <c r="L30" s="292"/>
      <c r="M30" s="292"/>
      <c r="N30" s="292"/>
    </row>
    <row r="31" spans="5:14" ht="12.75" customHeight="1" x14ac:dyDescent="0.2">
      <c r="E31" s="176" t="s">
        <v>644</v>
      </c>
      <c r="F31" s="911"/>
      <c r="G31" s="911"/>
      <c r="H31" s="911"/>
      <c r="I31" s="911"/>
      <c r="J31" s="292"/>
      <c r="K31" s="292"/>
      <c r="L31" s="292"/>
      <c r="M31" s="292"/>
      <c r="N31" s="292"/>
    </row>
    <row r="32" spans="5:14" ht="12.75" customHeight="1" x14ac:dyDescent="0.2">
      <c r="E32" s="176" t="s">
        <v>645</v>
      </c>
      <c r="F32" s="911"/>
      <c r="G32" s="911"/>
      <c r="H32" s="911"/>
      <c r="I32" s="911"/>
      <c r="J32" s="292"/>
      <c r="K32" s="292"/>
      <c r="L32" s="292"/>
      <c r="M32" s="292"/>
      <c r="N32" s="292"/>
    </row>
    <row r="33" spans="3:14" ht="12.75" customHeight="1" x14ac:dyDescent="0.2">
      <c r="E33" s="176" t="s">
        <v>646</v>
      </c>
      <c r="F33" s="911"/>
      <c r="G33" s="911"/>
      <c r="H33" s="911"/>
      <c r="I33" s="911"/>
      <c r="J33" s="292"/>
      <c r="K33" s="292"/>
      <c r="L33" s="292"/>
      <c r="M33" s="292"/>
      <c r="N33" s="292"/>
    </row>
    <row r="34" spans="3:14" ht="12.75" customHeight="1" x14ac:dyDescent="0.2">
      <c r="E34" s="176" t="s">
        <v>647</v>
      </c>
      <c r="F34" s="911"/>
      <c r="G34" s="911"/>
      <c r="H34" s="911"/>
      <c r="I34" s="911"/>
      <c r="J34" s="292"/>
      <c r="K34" s="292"/>
      <c r="L34" s="292"/>
      <c r="M34" s="292"/>
      <c r="N34" s="292"/>
    </row>
    <row r="35" spans="3:14" ht="5.0999999999999996" customHeight="1" x14ac:dyDescent="0.2"/>
    <row r="36" spans="3:14" ht="12.75" customHeight="1" x14ac:dyDescent="0.2">
      <c r="D36" s="566" t="s">
        <v>113</v>
      </c>
      <c r="E36" s="923" t="str">
        <f>Translations!$B$205</f>
        <v>Méthodes appliquées pour l’attribution de parties d’installations et de leurs émissions aux sous- installations respectives:</v>
      </c>
      <c r="F36" s="923"/>
      <c r="G36" s="923"/>
      <c r="H36" s="923"/>
      <c r="I36" s="923"/>
      <c r="J36" s="923"/>
      <c r="K36" s="923"/>
      <c r="L36" s="923"/>
      <c r="M36" s="923"/>
      <c r="N36" s="923"/>
    </row>
    <row r="37" spans="3:14" ht="12.75" customHeight="1" x14ac:dyDescent="0.2">
      <c r="D37" s="569"/>
      <c r="E37" s="928" t="str">
        <f>Translations!$B$206</f>
        <v>Conformément à l’annexe VI, section 2, point d), des RATG, veuillez décrire, pour chaque sous-installation visée au point a) ci-dessus, les méthodes appliquées pour l’attribution des parties d’installations et de leurs émissions aux sous-installations correspondantes.</v>
      </c>
      <c r="F37" s="928"/>
      <c r="G37" s="928"/>
      <c r="H37" s="928"/>
      <c r="I37" s="928"/>
      <c r="J37" s="928"/>
      <c r="K37" s="928"/>
      <c r="L37" s="928"/>
      <c r="M37" s="928"/>
      <c r="N37" s="928"/>
    </row>
    <row r="38" spans="3:14" ht="12.75" customHeight="1" x14ac:dyDescent="0.2">
      <c r="D38" s="569"/>
      <c r="E38" s="928" t="str">
        <f>Translations!$B$207</f>
        <v>Cette description doit tenir compte en particulier des dispositions de la section 3.2.1 de l’annexe VII des RATG.</v>
      </c>
      <c r="F38" s="928"/>
      <c r="G38" s="928"/>
      <c r="H38" s="928"/>
      <c r="I38" s="928"/>
      <c r="J38" s="928"/>
      <c r="K38" s="928"/>
      <c r="L38" s="928"/>
      <c r="M38" s="928"/>
      <c r="N38" s="928"/>
    </row>
    <row r="39" spans="3:14" ht="12.75" customHeight="1" x14ac:dyDescent="0.2">
      <c r="D39" s="569"/>
      <c r="E39" s="928" t="str">
        <f>Translations!$B$208</f>
        <v>Si les méthodes correspondantes sont décrites de manière suffisamment détaillée au point a) des feuilles F et G de toutes les sous-installations concernées, veuillez l’indiquer ici.</v>
      </c>
      <c r="F39" s="928"/>
      <c r="G39" s="928"/>
      <c r="H39" s="928"/>
      <c r="I39" s="928"/>
      <c r="J39" s="928"/>
      <c r="K39" s="928"/>
      <c r="L39" s="928"/>
      <c r="M39" s="928"/>
      <c r="N39" s="928"/>
    </row>
    <row r="40" spans="3:14" ht="12.75" customHeight="1" x14ac:dyDescent="0.2">
      <c r="E40" s="928" t="str">
        <f>Translations!$B$209</f>
        <v>Si ces informations sont fournies dans des fichiers externes, veuillez en indiquer la référence ci-dessous.</v>
      </c>
      <c r="F40" s="928"/>
      <c r="G40" s="928"/>
      <c r="H40" s="928"/>
      <c r="I40" s="928"/>
      <c r="J40" s="928"/>
      <c r="K40" s="928"/>
      <c r="L40" s="928"/>
      <c r="M40" s="928"/>
      <c r="N40" s="928"/>
    </row>
    <row r="41" spans="3:14" ht="25.5" customHeight="1" x14ac:dyDescent="0.2">
      <c r="D41" s="569"/>
      <c r="E41" s="1053"/>
      <c r="F41" s="1054"/>
      <c r="G41" s="1054"/>
      <c r="H41" s="1054"/>
      <c r="I41" s="1054"/>
      <c r="J41" s="1054"/>
      <c r="K41" s="1054"/>
      <c r="L41" s="1054"/>
      <c r="M41" s="1054"/>
      <c r="N41" s="1055"/>
    </row>
    <row r="42" spans="3:14" ht="25.5" customHeight="1" x14ac:dyDescent="0.2">
      <c r="D42" s="569"/>
      <c r="E42" s="1056"/>
      <c r="F42" s="1057"/>
      <c r="G42" s="1057"/>
      <c r="H42" s="1057"/>
      <c r="I42" s="1057"/>
      <c r="J42" s="1057"/>
      <c r="K42" s="1057"/>
      <c r="L42" s="1057"/>
      <c r="M42" s="1057"/>
      <c r="N42" s="1058"/>
    </row>
    <row r="43" spans="3:14" ht="25.5" customHeight="1" x14ac:dyDescent="0.2">
      <c r="D43" s="569"/>
      <c r="E43" s="1059"/>
      <c r="F43" s="1060"/>
      <c r="G43" s="1060"/>
      <c r="H43" s="1060"/>
      <c r="I43" s="1060"/>
      <c r="J43" s="1060"/>
      <c r="K43" s="1060"/>
      <c r="L43" s="1060"/>
      <c r="M43" s="1060"/>
      <c r="N43" s="1061"/>
    </row>
    <row r="44" spans="3:14" ht="5.0999999999999996" customHeight="1" x14ac:dyDescent="0.2">
      <c r="D44" s="569"/>
      <c r="E44" s="565"/>
      <c r="F44" s="565"/>
      <c r="G44" s="565"/>
      <c r="H44" s="565"/>
      <c r="I44" s="565"/>
      <c r="J44" s="565"/>
      <c r="K44" s="565"/>
      <c r="L44" s="565"/>
      <c r="M44" s="565"/>
      <c r="N44" s="565"/>
    </row>
    <row r="45" spans="3:14" ht="12.75" customHeight="1" x14ac:dyDescent="0.2">
      <c r="E45" s="1047" t="str">
        <f>Translations!$B$210</f>
        <v>Référence de fichiers externes, le cas échéant</v>
      </c>
      <c r="F45" s="1047"/>
      <c r="G45" s="1047"/>
      <c r="H45" s="1047"/>
      <c r="I45" s="1047"/>
      <c r="J45" s="1048"/>
      <c r="K45" s="1049"/>
      <c r="L45" s="1049"/>
      <c r="M45" s="1049"/>
      <c r="N45" s="1049"/>
    </row>
    <row r="46" spans="3:14" ht="5.0999999999999996" customHeight="1" x14ac:dyDescent="0.2"/>
    <row r="47" spans="3:14" ht="12.75" customHeight="1" x14ac:dyDescent="0.2">
      <c r="D47" s="566" t="s">
        <v>114</v>
      </c>
      <c r="E47" s="923" t="str">
        <f>Translations!$B$211</f>
        <v>Méthode utilisée pour éviter les lacunes dans les données et les doubles comptages</v>
      </c>
      <c r="F47" s="923"/>
      <c r="G47" s="923"/>
      <c r="H47" s="923"/>
      <c r="I47" s="923"/>
      <c r="J47" s="923"/>
      <c r="K47" s="923"/>
      <c r="L47" s="923"/>
      <c r="M47" s="923"/>
      <c r="N47" s="923"/>
    </row>
    <row r="48" spans="3:14" ht="25.5" customHeight="1" x14ac:dyDescent="0.2">
      <c r="C48" s="21"/>
      <c r="D48" s="569"/>
      <c r="E48" s="1045" t="str">
        <f>Translations!$B$212</f>
        <v>Veuillez décrire, conformément à l’annexe VI, section 3, point b), des RATG et compte tenu des dispositions de l’article 10, paragraphe 5, des RATG, les mesures prises pour garantir l’absence de lacune ou de double comptage.</v>
      </c>
      <c r="F48" s="1046"/>
      <c r="G48" s="1046"/>
      <c r="H48" s="1046"/>
      <c r="I48" s="1046"/>
      <c r="J48" s="1046"/>
      <c r="K48" s="1046"/>
      <c r="L48" s="1046"/>
      <c r="M48" s="1046"/>
      <c r="N48" s="1046"/>
    </row>
    <row r="49" spans="1:16" ht="38.85" customHeight="1" x14ac:dyDescent="0.2">
      <c r="C49" s="21"/>
      <c r="D49" s="569"/>
      <c r="E49" s="1050" t="str">
        <f>Translations!$B$213</f>
        <v>Si plusieurs sous-installations sont pertinentes pour votre installation et si les émissions d’un flux sont déterminées individuellement pour chaque sous-installation dans les feuilles F ou G, veuillez comparer les émissions de la déclaration d’émissions annuelle avec la somme des émissions de chaque sous-installation. En cas d’écarts constatés, veuillez décrire la méthode utilisée pour corriger les données conformément à l’annexe VII, section 3.2.2, des RATG.</v>
      </c>
      <c r="F49" s="1051"/>
      <c r="G49" s="1051"/>
      <c r="H49" s="1051"/>
      <c r="I49" s="1051"/>
      <c r="J49" s="1051"/>
      <c r="K49" s="1051"/>
      <c r="L49" s="1051"/>
      <c r="M49" s="1051"/>
      <c r="N49" s="1051"/>
    </row>
    <row r="50" spans="1:16" ht="42" customHeight="1" x14ac:dyDescent="0.2">
      <c r="E50" s="924"/>
      <c r="F50" s="925"/>
      <c r="G50" s="925"/>
      <c r="H50" s="925"/>
      <c r="I50" s="925"/>
      <c r="J50" s="925"/>
      <c r="K50" s="925"/>
      <c r="L50" s="925"/>
      <c r="M50" s="925"/>
      <c r="N50" s="926"/>
    </row>
    <row r="51" spans="1:16" ht="5.0999999999999996" customHeight="1" x14ac:dyDescent="0.2">
      <c r="D51" s="569"/>
      <c r="E51" s="565"/>
      <c r="F51" s="565"/>
      <c r="G51" s="565"/>
      <c r="H51" s="565"/>
      <c r="I51" s="565"/>
      <c r="J51" s="565"/>
      <c r="K51" s="565"/>
      <c r="L51" s="565"/>
      <c r="M51" s="565"/>
      <c r="N51" s="565"/>
    </row>
    <row r="52" spans="1:16" ht="12.75" customHeight="1" x14ac:dyDescent="0.2">
      <c r="E52" s="1047" t="str">
        <f>Translations!$B$210</f>
        <v>Référence de fichiers externes, le cas échéant</v>
      </c>
      <c r="F52" s="1047"/>
      <c r="G52" s="1047"/>
      <c r="H52" s="1047"/>
      <c r="I52" s="1047"/>
      <c r="J52" s="1048"/>
      <c r="K52" s="1049"/>
      <c r="L52" s="1049"/>
      <c r="M52" s="1049"/>
      <c r="N52" s="1049"/>
    </row>
    <row r="53" spans="1:16" ht="12.75" customHeight="1" x14ac:dyDescent="0.2"/>
    <row r="54" spans="1:16" ht="16.5" customHeight="1" x14ac:dyDescent="0.2">
      <c r="C54" s="271" t="s">
        <v>212</v>
      </c>
      <c r="D54" s="929" t="str">
        <f>Translations!$B$194</f>
        <v>Procédures</v>
      </c>
      <c r="E54" s="929"/>
      <c r="F54" s="929"/>
      <c r="G54" s="929"/>
      <c r="H54" s="929"/>
      <c r="I54" s="929"/>
      <c r="J54" s="929"/>
      <c r="K54" s="929"/>
      <c r="L54" s="929"/>
      <c r="M54" s="929"/>
      <c r="N54" s="929"/>
    </row>
    <row r="55" spans="1:16" ht="12.75" customHeight="1" x14ac:dyDescent="0.2"/>
    <row r="56" spans="1:16" ht="12.75" customHeight="1" x14ac:dyDescent="0.2">
      <c r="D56" s="1052" t="str">
        <f>Translations!$B$214</f>
        <v>La présente section porte sur les procédures requises par l’annexe VI, section 1, points f) à h), des RATG.</v>
      </c>
      <c r="E56" s="1052"/>
      <c r="F56" s="1052"/>
      <c r="G56" s="1052"/>
      <c r="H56" s="1052"/>
      <c r="I56" s="1052"/>
      <c r="J56" s="1052"/>
      <c r="K56" s="1052"/>
      <c r="L56" s="1052"/>
      <c r="M56" s="1052"/>
      <c r="N56" s="1052"/>
    </row>
    <row r="57" spans="1:16" ht="12.75" customHeight="1" x14ac:dyDescent="0.2">
      <c r="D57" s="1024" t="str">
        <f>Translations!$B$215</f>
        <v>Le cas échéant et dans la mesure du possible, veuillez vous référer aux procédures correspondantes du plan de surveillance adopté au titre du règlement M &amp; R et les intégrer ici.</v>
      </c>
      <c r="E57" s="1024"/>
      <c r="F57" s="1024"/>
      <c r="G57" s="1024"/>
      <c r="H57" s="1024"/>
      <c r="I57" s="1024"/>
      <c r="J57" s="1024"/>
      <c r="K57" s="1024"/>
      <c r="L57" s="1024"/>
      <c r="M57" s="1024"/>
      <c r="N57" s="1024"/>
    </row>
    <row r="58" spans="1:16" ht="5.0999999999999996" customHeight="1" x14ac:dyDescent="0.2"/>
    <row r="59" spans="1:16" ht="30" customHeight="1" x14ac:dyDescent="0.2">
      <c r="C59" s="14"/>
      <c r="D59" s="13" t="s">
        <v>112</v>
      </c>
      <c r="E59" s="1044" t="str">
        <f>Translations!$B$216</f>
        <v>Veuillez indiquer la référence de la procédure utilisée pour la gestion des attributions de responsabilités en matière de surveillance et de déclaration au sein de l'installation et pour la gestion des compétences du personnel responsable</v>
      </c>
      <c r="F59" s="1044"/>
      <c r="G59" s="1044"/>
      <c r="H59" s="1044"/>
      <c r="I59" s="1044"/>
      <c r="J59" s="1044"/>
      <c r="K59" s="1044"/>
      <c r="L59" s="1044"/>
      <c r="M59" s="1044"/>
      <c r="N59" s="1044"/>
    </row>
    <row r="60" spans="1:16" ht="12.75" customHeight="1" x14ac:dyDescent="0.2">
      <c r="C60" s="14"/>
      <c r="D60" s="16"/>
      <c r="E60" s="882" t="str">
        <f>Translations!$B$217</f>
        <v>Il est possible de renvoyer à un fichier joint (veuillez indiquer ici le nom exact du fichier), si l’espace prévu ne peut contenir la description.</v>
      </c>
      <c r="F60" s="882"/>
      <c r="G60" s="882"/>
      <c r="H60" s="882"/>
      <c r="I60" s="882"/>
      <c r="J60" s="882"/>
      <c r="K60" s="882"/>
      <c r="L60" s="882"/>
      <c r="M60" s="882"/>
      <c r="N60" s="882"/>
    </row>
    <row r="61" spans="1:16" s="21" customFormat="1" ht="12.75" customHeight="1" x14ac:dyDescent="0.2">
      <c r="A61" s="274"/>
      <c r="B61" s="38"/>
      <c r="C61" s="38"/>
      <c r="D61" s="38"/>
      <c r="E61" s="1038" t="str">
        <f>Translations!$B$218</f>
        <v>Intitulé de la procédure</v>
      </c>
      <c r="F61" s="1039"/>
      <c r="G61" s="1040"/>
      <c r="H61" s="1041"/>
      <c r="I61" s="1041"/>
      <c r="J61" s="1041"/>
      <c r="K61" s="1041"/>
      <c r="L61" s="1041"/>
      <c r="M61" s="1041"/>
      <c r="N61" s="1041"/>
      <c r="O61" s="38"/>
      <c r="P61" s="274"/>
    </row>
    <row r="62" spans="1:16" s="21" customFormat="1" ht="12.75" customHeight="1" x14ac:dyDescent="0.2">
      <c r="A62" s="274"/>
      <c r="B62" s="38"/>
      <c r="C62" s="38"/>
      <c r="D62" s="38"/>
      <c r="E62" s="1034" t="str">
        <f>Translations!$B$219</f>
        <v>Référence de la procédure</v>
      </c>
      <c r="F62" s="1035"/>
      <c r="G62" s="1042"/>
      <c r="H62" s="1043"/>
      <c r="I62" s="1043"/>
      <c r="J62" s="1043"/>
      <c r="K62" s="1043"/>
      <c r="L62" s="1043"/>
      <c r="M62" s="1043"/>
      <c r="N62" s="1043"/>
      <c r="O62" s="38"/>
      <c r="P62" s="274"/>
    </row>
    <row r="63" spans="1:16" s="21" customFormat="1" ht="50.1" customHeight="1" x14ac:dyDescent="0.2">
      <c r="A63" s="274"/>
      <c r="B63" s="38"/>
      <c r="C63" s="38"/>
      <c r="D63" s="38"/>
      <c r="E63" s="1034" t="str">
        <f>Translations!$B$220</f>
        <v>Références du diagramme (le cas échéant)</v>
      </c>
      <c r="F63" s="1035"/>
      <c r="G63" s="1036"/>
      <c r="H63" s="1037"/>
      <c r="I63" s="1037"/>
      <c r="J63" s="1037"/>
      <c r="K63" s="1037"/>
      <c r="L63" s="1037"/>
      <c r="M63" s="1037"/>
      <c r="N63" s="1037"/>
      <c r="O63" s="38"/>
      <c r="P63" s="274"/>
    </row>
    <row r="64" spans="1:16" s="21" customFormat="1" ht="50.1" customHeight="1" x14ac:dyDescent="0.2">
      <c r="A64" s="274"/>
      <c r="B64" s="38"/>
      <c r="C64" s="38"/>
      <c r="D64" s="38"/>
      <c r="E64" s="1034" t="str">
        <f>Translations!$B$221</f>
        <v xml:space="preserve">Description succincte de la procédure    </v>
      </c>
      <c r="F64" s="1035"/>
      <c r="G64" s="1027"/>
      <c r="H64" s="1028"/>
      <c r="I64" s="1028"/>
      <c r="J64" s="1028"/>
      <c r="K64" s="1028"/>
      <c r="L64" s="1028"/>
      <c r="M64" s="1028"/>
      <c r="N64" s="1029"/>
      <c r="O64" s="38"/>
      <c r="P64" s="274"/>
    </row>
    <row r="65" spans="1:16" s="21" customFormat="1" ht="25.5" customHeight="1" x14ac:dyDescent="0.2">
      <c r="A65" s="274"/>
      <c r="B65" s="38"/>
      <c r="C65" s="38"/>
      <c r="D65" s="38"/>
      <c r="E65" s="1034" t="str">
        <f>Translations!$B$222</f>
        <v>Poste ou service responsable</v>
      </c>
      <c r="F65" s="1035"/>
      <c r="G65" s="1027"/>
      <c r="H65" s="1028"/>
      <c r="I65" s="1028"/>
      <c r="J65" s="1028"/>
      <c r="K65" s="1028"/>
      <c r="L65" s="1028"/>
      <c r="M65" s="1028"/>
      <c r="N65" s="1029"/>
      <c r="O65" s="38"/>
      <c r="P65" s="274"/>
    </row>
    <row r="66" spans="1:16" s="21" customFormat="1" ht="12.75" customHeight="1" x14ac:dyDescent="0.2">
      <c r="A66" s="274"/>
      <c r="B66" s="38"/>
      <c r="C66" s="38"/>
      <c r="D66" s="38"/>
      <c r="E66" s="1025" t="str">
        <f>Translations!$B$223</f>
        <v>Lieu d’archivage</v>
      </c>
      <c r="F66" s="1026"/>
      <c r="G66" s="1027"/>
      <c r="H66" s="1028"/>
      <c r="I66" s="1028"/>
      <c r="J66" s="1028"/>
      <c r="K66" s="1028"/>
      <c r="L66" s="1028"/>
      <c r="M66" s="1028"/>
      <c r="N66" s="1029"/>
      <c r="O66" s="38"/>
      <c r="P66" s="274"/>
    </row>
    <row r="67" spans="1:16" s="21" customFormat="1" ht="25.5" customHeight="1" x14ac:dyDescent="0.2">
      <c r="A67" s="274"/>
      <c r="B67" s="38"/>
      <c r="C67" s="38"/>
      <c r="D67" s="38"/>
      <c r="E67" s="1025" t="str">
        <f>Translations!$B$224</f>
        <v>Nom du système informatique utilisé (le cas échéant).</v>
      </c>
      <c r="F67" s="1026"/>
      <c r="G67" s="1027"/>
      <c r="H67" s="1028"/>
      <c r="I67" s="1028"/>
      <c r="J67" s="1028"/>
      <c r="K67" s="1028"/>
      <c r="L67" s="1028"/>
      <c r="M67" s="1028"/>
      <c r="N67" s="1029"/>
      <c r="O67" s="38"/>
      <c r="P67" s="274"/>
    </row>
    <row r="68" spans="1:16" s="21" customFormat="1" ht="25.5" customHeight="1" x14ac:dyDescent="0.2">
      <c r="A68" s="274"/>
      <c r="B68" s="38"/>
      <c r="C68" s="38"/>
      <c r="D68" s="38"/>
      <c r="E68" s="1030" t="str">
        <f>Translations!$B$225</f>
        <v>Liste des normes EN ou autres appliquées (le cas échéant)</v>
      </c>
      <c r="F68" s="1031"/>
      <c r="G68" s="1032"/>
      <c r="H68" s="1033"/>
      <c r="I68" s="1033"/>
      <c r="J68" s="1033"/>
      <c r="K68" s="1033"/>
      <c r="L68" s="1033"/>
      <c r="M68" s="1033"/>
      <c r="N68" s="1033"/>
      <c r="O68" s="38"/>
      <c r="P68" s="274"/>
    </row>
    <row r="69" spans="1:16" ht="12.75" customHeight="1" x14ac:dyDescent="0.2"/>
    <row r="70" spans="1:16" s="21" customFormat="1" ht="27" customHeight="1" x14ac:dyDescent="0.2">
      <c r="A70" s="274"/>
      <c r="B70" s="38"/>
      <c r="C70" s="38"/>
      <c r="D70" s="13" t="s">
        <v>113</v>
      </c>
      <c r="E70" s="1044" t="str">
        <f>Translations!$B$226</f>
        <v>Veuillez indiquer la référence de la procédure utilisée pour l'évaluation régulière de la pertinence du plan méthodologique de surveillance conformément à l'article 9, paragraphe 1</v>
      </c>
      <c r="F70" s="1044"/>
      <c r="G70" s="1044"/>
      <c r="H70" s="1044"/>
      <c r="I70" s="1044"/>
      <c r="J70" s="1044"/>
      <c r="K70" s="1044"/>
      <c r="L70" s="1044"/>
      <c r="M70" s="1044"/>
      <c r="N70" s="1044"/>
      <c r="O70" s="38"/>
      <c r="P70" s="274"/>
    </row>
    <row r="71" spans="1:16" s="21" customFormat="1" ht="25.5" customHeight="1" x14ac:dyDescent="0.2">
      <c r="A71" s="274"/>
      <c r="B71" s="38"/>
      <c r="C71" s="38"/>
      <c r="D71" s="16"/>
      <c r="E71" s="882" t="str">
        <f>Translations!$B$227</f>
        <v>Cette procédure garantit notamment que des méthodes de surveillance sont prévues pour toutes les catégories de données énumérées à l'annexe IV qui sont à prendre en considération au niveau de l'installation, et que les sources de données disponibles les plus exactes conformément à la section 4 de l'annexe VII sont utilisées</v>
      </c>
      <c r="F71" s="882"/>
      <c r="G71" s="882"/>
      <c r="H71" s="882"/>
      <c r="I71" s="882"/>
      <c r="J71" s="882"/>
      <c r="K71" s="882"/>
      <c r="L71" s="882"/>
      <c r="M71" s="882"/>
      <c r="N71" s="882"/>
      <c r="P71" s="274"/>
    </row>
    <row r="72" spans="1:16" s="21" customFormat="1" ht="12.75" customHeight="1" x14ac:dyDescent="0.2">
      <c r="A72" s="274"/>
      <c r="B72" s="38"/>
      <c r="C72" s="38"/>
      <c r="D72" s="38"/>
      <c r="E72" s="882" t="str">
        <f>Translations!$B$217</f>
        <v>Il est possible de renvoyer à un fichier joint (veuillez indiquer ici le nom exact du fichier), si l’espace prévu ne peut contenir la description.</v>
      </c>
      <c r="F72" s="882"/>
      <c r="G72" s="882"/>
      <c r="H72" s="882"/>
      <c r="I72" s="882"/>
      <c r="J72" s="882"/>
      <c r="K72" s="882"/>
      <c r="L72" s="882"/>
      <c r="M72" s="882"/>
      <c r="N72" s="882"/>
      <c r="O72" s="38"/>
      <c r="P72" s="274"/>
    </row>
    <row r="73" spans="1:16" s="21" customFormat="1" ht="12.75" customHeight="1" x14ac:dyDescent="0.2">
      <c r="A73" s="274"/>
      <c r="B73" s="38"/>
      <c r="C73" s="38"/>
      <c r="D73" s="38"/>
      <c r="E73" s="1038" t="str">
        <f>Translations!$B$218</f>
        <v>Intitulé de la procédure</v>
      </c>
      <c r="F73" s="1039"/>
      <c r="G73" s="1040"/>
      <c r="H73" s="1041"/>
      <c r="I73" s="1041"/>
      <c r="J73" s="1041"/>
      <c r="K73" s="1041"/>
      <c r="L73" s="1041"/>
      <c r="M73" s="1041"/>
      <c r="N73" s="1041"/>
      <c r="O73" s="38"/>
      <c r="P73" s="274"/>
    </row>
    <row r="74" spans="1:16" s="21" customFormat="1" ht="12.75" customHeight="1" x14ac:dyDescent="0.2">
      <c r="A74" s="274"/>
      <c r="B74" s="38"/>
      <c r="C74" s="38"/>
      <c r="D74" s="38"/>
      <c r="E74" s="1034" t="str">
        <f>Translations!$B$219</f>
        <v>Référence de la procédure</v>
      </c>
      <c r="F74" s="1035"/>
      <c r="G74" s="1042"/>
      <c r="H74" s="1043"/>
      <c r="I74" s="1043"/>
      <c r="J74" s="1043"/>
      <c r="K74" s="1043"/>
      <c r="L74" s="1043"/>
      <c r="M74" s="1043"/>
      <c r="N74" s="1043"/>
      <c r="O74" s="38"/>
      <c r="P74" s="274"/>
    </row>
    <row r="75" spans="1:16" s="21" customFormat="1" ht="50.1" customHeight="1" x14ac:dyDescent="0.2">
      <c r="A75" s="274"/>
      <c r="B75" s="38"/>
      <c r="C75" s="38"/>
      <c r="D75" s="38"/>
      <c r="E75" s="1034" t="str">
        <f>Translations!$B$220</f>
        <v>Références du diagramme (le cas échéant)</v>
      </c>
      <c r="F75" s="1035"/>
      <c r="G75" s="1036"/>
      <c r="H75" s="1037"/>
      <c r="I75" s="1037"/>
      <c r="J75" s="1037"/>
      <c r="K75" s="1037"/>
      <c r="L75" s="1037"/>
      <c r="M75" s="1037"/>
      <c r="N75" s="1037"/>
      <c r="O75" s="38"/>
      <c r="P75" s="274"/>
    </row>
    <row r="76" spans="1:16" s="21" customFormat="1" ht="50.1" customHeight="1" x14ac:dyDescent="0.2">
      <c r="A76" s="274"/>
      <c r="B76" s="38"/>
      <c r="C76" s="38"/>
      <c r="D76" s="38"/>
      <c r="E76" s="1034" t="str">
        <f>Translations!$B$221</f>
        <v xml:space="preserve">Description succincte de la procédure    </v>
      </c>
      <c r="F76" s="1035"/>
      <c r="G76" s="1027"/>
      <c r="H76" s="1028"/>
      <c r="I76" s="1028"/>
      <c r="J76" s="1028"/>
      <c r="K76" s="1028"/>
      <c r="L76" s="1028"/>
      <c r="M76" s="1028"/>
      <c r="N76" s="1029"/>
      <c r="O76" s="38"/>
      <c r="P76" s="274"/>
    </row>
    <row r="77" spans="1:16" s="21" customFormat="1" ht="25.5" customHeight="1" x14ac:dyDescent="0.2">
      <c r="A77" s="274"/>
      <c r="B77" s="38"/>
      <c r="C77" s="38"/>
      <c r="D77" s="38"/>
      <c r="E77" s="1034" t="str">
        <f>Translations!$B$222</f>
        <v>Poste ou service responsable</v>
      </c>
      <c r="F77" s="1035"/>
      <c r="G77" s="1027"/>
      <c r="H77" s="1028"/>
      <c r="I77" s="1028"/>
      <c r="J77" s="1028"/>
      <c r="K77" s="1028"/>
      <c r="L77" s="1028"/>
      <c r="M77" s="1028"/>
      <c r="N77" s="1029"/>
      <c r="O77" s="38"/>
      <c r="P77" s="274"/>
    </row>
    <row r="78" spans="1:16" s="21" customFormat="1" ht="12.75" customHeight="1" x14ac:dyDescent="0.2">
      <c r="A78" s="274"/>
      <c r="B78" s="38"/>
      <c r="C78" s="38"/>
      <c r="D78" s="38"/>
      <c r="E78" s="1025" t="str">
        <f>Translations!$B$223</f>
        <v>Lieu d’archivage</v>
      </c>
      <c r="F78" s="1026"/>
      <c r="G78" s="1027"/>
      <c r="H78" s="1028"/>
      <c r="I78" s="1028"/>
      <c r="J78" s="1028"/>
      <c r="K78" s="1028"/>
      <c r="L78" s="1028"/>
      <c r="M78" s="1028"/>
      <c r="N78" s="1029"/>
      <c r="O78" s="38"/>
      <c r="P78" s="274"/>
    </row>
    <row r="79" spans="1:16" s="21" customFormat="1" ht="25.5" customHeight="1" x14ac:dyDescent="0.2">
      <c r="A79" s="274"/>
      <c r="B79" s="38"/>
      <c r="C79" s="38"/>
      <c r="D79" s="38"/>
      <c r="E79" s="1025" t="str">
        <f>Translations!$B$224</f>
        <v>Nom du système informatique utilisé (le cas échéant).</v>
      </c>
      <c r="F79" s="1026"/>
      <c r="G79" s="1027"/>
      <c r="H79" s="1028"/>
      <c r="I79" s="1028"/>
      <c r="J79" s="1028"/>
      <c r="K79" s="1028"/>
      <c r="L79" s="1028"/>
      <c r="M79" s="1028"/>
      <c r="N79" s="1029"/>
      <c r="O79" s="38"/>
      <c r="P79" s="274"/>
    </row>
    <row r="80" spans="1:16" s="21" customFormat="1" ht="25.5" customHeight="1" x14ac:dyDescent="0.2">
      <c r="A80" s="274"/>
      <c r="B80" s="38"/>
      <c r="C80" s="38"/>
      <c r="D80" s="38"/>
      <c r="E80" s="1030" t="str">
        <f>Translations!$B$225</f>
        <v>Liste des normes EN ou autres appliquées (le cas échéant)</v>
      </c>
      <c r="F80" s="1031"/>
      <c r="G80" s="1032"/>
      <c r="H80" s="1033"/>
      <c r="I80" s="1033"/>
      <c r="J80" s="1033"/>
      <c r="K80" s="1033"/>
      <c r="L80" s="1033"/>
      <c r="M80" s="1033"/>
      <c r="N80" s="1033"/>
      <c r="O80" s="38"/>
      <c r="P80" s="274"/>
    </row>
    <row r="81" spans="1:16" ht="12.75" customHeight="1" x14ac:dyDescent="0.2"/>
    <row r="82" spans="1:16" s="21" customFormat="1" ht="29.25" customHeight="1" x14ac:dyDescent="0.2">
      <c r="A82" s="274"/>
      <c r="B82" s="38"/>
      <c r="C82" s="38"/>
      <c r="D82" s="13" t="s">
        <v>114</v>
      </c>
      <c r="E82" s="1044" t="str">
        <f>Translations!$B$228</f>
        <v>Veuillez indiquer la référence de la procédure écrite relative aux activités de gestion du flux de données conformément à l'article 11, paragraphe 2, y compris des diagrammes explicatifs en cas de besoin</v>
      </c>
      <c r="F82" s="1044"/>
      <c r="G82" s="1044"/>
      <c r="H82" s="1044"/>
      <c r="I82" s="1044"/>
      <c r="J82" s="1044"/>
      <c r="K82" s="1044"/>
      <c r="L82" s="1044"/>
      <c r="M82" s="1044"/>
      <c r="N82" s="1044"/>
      <c r="O82" s="38"/>
      <c r="P82" s="274"/>
    </row>
    <row r="83" spans="1:16" s="21" customFormat="1" ht="12.75" customHeight="1" x14ac:dyDescent="0.2">
      <c r="A83" s="274"/>
      <c r="B83" s="38"/>
      <c r="C83" s="38"/>
      <c r="D83" s="16"/>
      <c r="E83" s="882" t="str">
        <f>Translations!$B$217</f>
        <v>Il est possible de renvoyer à un fichier joint (veuillez indiquer ici le nom exact du fichier), si l’espace prévu ne peut contenir la description.</v>
      </c>
      <c r="F83" s="882"/>
      <c r="G83" s="882"/>
      <c r="H83" s="882"/>
      <c r="I83" s="882"/>
      <c r="J83" s="882"/>
      <c r="K83" s="882"/>
      <c r="L83" s="882"/>
      <c r="M83" s="882"/>
      <c r="N83" s="882"/>
      <c r="O83" s="38"/>
      <c r="P83" s="274"/>
    </row>
    <row r="84" spans="1:16" s="21" customFormat="1" ht="12.75" customHeight="1" x14ac:dyDescent="0.2">
      <c r="A84" s="274"/>
      <c r="B84" s="38"/>
      <c r="C84" s="38"/>
      <c r="D84" s="38"/>
      <c r="E84" s="1038" t="str">
        <f>Translations!$B$218</f>
        <v>Intitulé de la procédure</v>
      </c>
      <c r="F84" s="1039"/>
      <c r="G84" s="1040"/>
      <c r="H84" s="1041"/>
      <c r="I84" s="1041"/>
      <c r="J84" s="1041"/>
      <c r="K84" s="1041"/>
      <c r="L84" s="1041"/>
      <c r="M84" s="1041"/>
      <c r="N84" s="1041"/>
      <c r="O84" s="38"/>
      <c r="P84" s="274"/>
    </row>
    <row r="85" spans="1:16" s="21" customFormat="1" ht="12.75" customHeight="1" x14ac:dyDescent="0.2">
      <c r="A85" s="274"/>
      <c r="B85" s="38"/>
      <c r="C85" s="38"/>
      <c r="D85" s="38"/>
      <c r="E85" s="1034" t="str">
        <f>Translations!$B$219</f>
        <v>Référence de la procédure</v>
      </c>
      <c r="F85" s="1035"/>
      <c r="G85" s="1042"/>
      <c r="H85" s="1043"/>
      <c r="I85" s="1043"/>
      <c r="J85" s="1043"/>
      <c r="K85" s="1043"/>
      <c r="L85" s="1043"/>
      <c r="M85" s="1043"/>
      <c r="N85" s="1043"/>
      <c r="O85" s="38"/>
      <c r="P85" s="274"/>
    </row>
    <row r="86" spans="1:16" s="21" customFormat="1" ht="50.1" customHeight="1" x14ac:dyDescent="0.2">
      <c r="A86" s="274"/>
      <c r="B86" s="38"/>
      <c r="C86" s="38"/>
      <c r="D86" s="38"/>
      <c r="E86" s="1034" t="str">
        <f>Translations!$B$220</f>
        <v>Références du diagramme (le cas échéant)</v>
      </c>
      <c r="F86" s="1035"/>
      <c r="G86" s="1036"/>
      <c r="H86" s="1037"/>
      <c r="I86" s="1037"/>
      <c r="J86" s="1037"/>
      <c r="K86" s="1037"/>
      <c r="L86" s="1037"/>
      <c r="M86" s="1037"/>
      <c r="N86" s="1037"/>
      <c r="O86" s="38"/>
      <c r="P86" s="274"/>
    </row>
    <row r="87" spans="1:16" s="21" customFormat="1" ht="50.1" customHeight="1" x14ac:dyDescent="0.2">
      <c r="A87" s="274"/>
      <c r="B87" s="38"/>
      <c r="C87" s="38"/>
      <c r="D87" s="38"/>
      <c r="E87" s="1034" t="str">
        <f>Translations!$B$221</f>
        <v xml:space="preserve">Description succincte de la procédure    </v>
      </c>
      <c r="F87" s="1035"/>
      <c r="G87" s="1027"/>
      <c r="H87" s="1028"/>
      <c r="I87" s="1028"/>
      <c r="J87" s="1028"/>
      <c r="K87" s="1028"/>
      <c r="L87" s="1028"/>
      <c r="M87" s="1028"/>
      <c r="N87" s="1029"/>
      <c r="O87" s="38"/>
      <c r="P87" s="274"/>
    </row>
    <row r="88" spans="1:16" s="21" customFormat="1" ht="25.5" customHeight="1" x14ac:dyDescent="0.2">
      <c r="A88" s="274"/>
      <c r="B88" s="38"/>
      <c r="C88" s="38"/>
      <c r="D88" s="38"/>
      <c r="E88" s="1034" t="str">
        <f>Translations!$B$222</f>
        <v>Poste ou service responsable</v>
      </c>
      <c r="F88" s="1035"/>
      <c r="G88" s="1027"/>
      <c r="H88" s="1028"/>
      <c r="I88" s="1028"/>
      <c r="J88" s="1028"/>
      <c r="K88" s="1028"/>
      <c r="L88" s="1028"/>
      <c r="M88" s="1028"/>
      <c r="N88" s="1029"/>
      <c r="O88" s="38"/>
      <c r="P88" s="274"/>
    </row>
    <row r="89" spans="1:16" s="21" customFormat="1" ht="12.75" customHeight="1" x14ac:dyDescent="0.2">
      <c r="A89" s="274"/>
      <c r="B89" s="38"/>
      <c r="C89" s="38"/>
      <c r="D89" s="38"/>
      <c r="E89" s="1025" t="str">
        <f>Translations!$B$223</f>
        <v>Lieu d’archivage</v>
      </c>
      <c r="F89" s="1026"/>
      <c r="G89" s="1027"/>
      <c r="H89" s="1028"/>
      <c r="I89" s="1028"/>
      <c r="J89" s="1028"/>
      <c r="K89" s="1028"/>
      <c r="L89" s="1028"/>
      <c r="M89" s="1028"/>
      <c r="N89" s="1029"/>
      <c r="O89" s="38"/>
      <c r="P89" s="274"/>
    </row>
    <row r="90" spans="1:16" s="21" customFormat="1" ht="25.5" customHeight="1" x14ac:dyDescent="0.2">
      <c r="A90" s="274"/>
      <c r="B90" s="38"/>
      <c r="C90" s="38"/>
      <c r="D90" s="38"/>
      <c r="E90" s="1025" t="str">
        <f>Translations!$B$224</f>
        <v>Nom du système informatique utilisé (le cas échéant).</v>
      </c>
      <c r="F90" s="1026"/>
      <c r="G90" s="1027"/>
      <c r="H90" s="1028"/>
      <c r="I90" s="1028"/>
      <c r="J90" s="1028"/>
      <c r="K90" s="1028"/>
      <c r="L90" s="1028"/>
      <c r="M90" s="1028"/>
      <c r="N90" s="1029"/>
      <c r="O90" s="38"/>
      <c r="P90" s="274"/>
    </row>
    <row r="91" spans="1:16" s="21" customFormat="1" ht="25.5" customHeight="1" x14ac:dyDescent="0.2">
      <c r="A91" s="274"/>
      <c r="B91" s="38"/>
      <c r="C91" s="38"/>
      <c r="D91" s="38"/>
      <c r="E91" s="1030" t="str">
        <f>Translations!$B$225</f>
        <v>Liste des normes EN ou autres appliquées (le cas échéant)</v>
      </c>
      <c r="F91" s="1031"/>
      <c r="G91" s="1032"/>
      <c r="H91" s="1033"/>
      <c r="I91" s="1033"/>
      <c r="J91" s="1033"/>
      <c r="K91" s="1033"/>
      <c r="L91" s="1033"/>
      <c r="M91" s="1033"/>
      <c r="N91" s="1033"/>
      <c r="O91" s="38"/>
      <c r="P91" s="274"/>
    </row>
    <row r="92" spans="1:16" ht="12.75" customHeight="1" x14ac:dyDescent="0.2"/>
    <row r="93" spans="1:16" s="21" customFormat="1" ht="29.25" customHeight="1" x14ac:dyDescent="0.2">
      <c r="A93" s="274"/>
      <c r="B93" s="38"/>
      <c r="C93" s="38"/>
      <c r="D93" s="13" t="s">
        <v>115</v>
      </c>
      <c r="E93" s="1044" t="str">
        <f>Translations!$B$229</f>
        <v>Veuillez indiquer les références des procédures écrites relatives aux activités de contrôle conformément à l'article 11, paragraphe 2, y compris des diagrammes explicatifs en cas de besoin</v>
      </c>
      <c r="F93" s="1044"/>
      <c r="G93" s="1044"/>
      <c r="H93" s="1044"/>
      <c r="I93" s="1044"/>
      <c r="J93" s="1044"/>
      <c r="K93" s="1044"/>
      <c r="L93" s="1044"/>
      <c r="M93" s="1044"/>
      <c r="N93" s="1044"/>
      <c r="O93" s="38"/>
      <c r="P93" s="274"/>
    </row>
    <row r="94" spans="1:16" s="21" customFormat="1" ht="12.75" customHeight="1" x14ac:dyDescent="0.2">
      <c r="A94" s="274"/>
      <c r="B94" s="38"/>
      <c r="C94" s="38"/>
      <c r="D94" s="16"/>
      <c r="E94" s="882" t="str">
        <f>Translations!$B$217</f>
        <v>Il est possible de renvoyer à un fichier joint (veuillez indiquer ici le nom exact du fichier), si l’espace prévu ne peut contenir la description.</v>
      </c>
      <c r="F94" s="882"/>
      <c r="G94" s="882"/>
      <c r="H94" s="882"/>
      <c r="I94" s="882"/>
      <c r="J94" s="882"/>
      <c r="K94" s="882"/>
      <c r="L94" s="882"/>
      <c r="M94" s="882"/>
      <c r="N94" s="882"/>
      <c r="O94" s="38"/>
      <c r="P94" s="274"/>
    </row>
    <row r="95" spans="1:16" s="21" customFormat="1" ht="12.75" customHeight="1" x14ac:dyDescent="0.2">
      <c r="A95" s="274"/>
      <c r="B95" s="38"/>
      <c r="C95" s="38"/>
      <c r="D95" s="38"/>
      <c r="E95" s="1038" t="str">
        <f>Translations!$B$218</f>
        <v>Intitulé de la procédure</v>
      </c>
      <c r="F95" s="1039"/>
      <c r="G95" s="1040"/>
      <c r="H95" s="1041"/>
      <c r="I95" s="1041"/>
      <c r="J95" s="1041"/>
      <c r="K95" s="1041"/>
      <c r="L95" s="1041"/>
      <c r="M95" s="1041"/>
      <c r="N95" s="1041"/>
      <c r="O95" s="38"/>
      <c r="P95" s="274"/>
    </row>
    <row r="96" spans="1:16" s="21" customFormat="1" ht="12.75" customHeight="1" x14ac:dyDescent="0.2">
      <c r="A96" s="274"/>
      <c r="B96" s="38"/>
      <c r="C96" s="38"/>
      <c r="D96" s="38"/>
      <c r="E96" s="1034" t="str">
        <f>Translations!$B$219</f>
        <v>Référence de la procédure</v>
      </c>
      <c r="F96" s="1035"/>
      <c r="G96" s="1042"/>
      <c r="H96" s="1043"/>
      <c r="I96" s="1043"/>
      <c r="J96" s="1043"/>
      <c r="K96" s="1043"/>
      <c r="L96" s="1043"/>
      <c r="M96" s="1043"/>
      <c r="N96" s="1043"/>
      <c r="O96" s="38"/>
      <c r="P96" s="274"/>
    </row>
    <row r="97" spans="1:16" s="21" customFormat="1" ht="50.1" customHeight="1" x14ac:dyDescent="0.2">
      <c r="A97" s="274"/>
      <c r="B97" s="38"/>
      <c r="C97" s="38"/>
      <c r="D97" s="38"/>
      <c r="E97" s="1034" t="str">
        <f>Translations!$B$220</f>
        <v>Références du diagramme (le cas échéant)</v>
      </c>
      <c r="F97" s="1035"/>
      <c r="G97" s="1036"/>
      <c r="H97" s="1037"/>
      <c r="I97" s="1037"/>
      <c r="J97" s="1037"/>
      <c r="K97" s="1037"/>
      <c r="L97" s="1037"/>
      <c r="M97" s="1037"/>
      <c r="N97" s="1037"/>
      <c r="O97" s="38"/>
      <c r="P97" s="274"/>
    </row>
    <row r="98" spans="1:16" s="21" customFormat="1" ht="50.1" customHeight="1" x14ac:dyDescent="0.2">
      <c r="A98" s="274"/>
      <c r="B98" s="38"/>
      <c r="C98" s="38"/>
      <c r="D98" s="38"/>
      <c r="E98" s="1034" t="str">
        <f>Translations!$B$221</f>
        <v xml:space="preserve">Description succincte de la procédure    </v>
      </c>
      <c r="F98" s="1035"/>
      <c r="G98" s="1027"/>
      <c r="H98" s="1028"/>
      <c r="I98" s="1028"/>
      <c r="J98" s="1028"/>
      <c r="K98" s="1028"/>
      <c r="L98" s="1028"/>
      <c r="M98" s="1028"/>
      <c r="N98" s="1029"/>
      <c r="O98" s="38"/>
      <c r="P98" s="274"/>
    </row>
    <row r="99" spans="1:16" s="21" customFormat="1" ht="25.5" customHeight="1" x14ac:dyDescent="0.2">
      <c r="A99" s="274"/>
      <c r="B99" s="38"/>
      <c r="C99" s="38"/>
      <c r="D99" s="38"/>
      <c r="E99" s="1034" t="str">
        <f>Translations!$B$222</f>
        <v>Poste ou service responsable</v>
      </c>
      <c r="F99" s="1035"/>
      <c r="G99" s="1027"/>
      <c r="H99" s="1028"/>
      <c r="I99" s="1028"/>
      <c r="J99" s="1028"/>
      <c r="K99" s="1028"/>
      <c r="L99" s="1028"/>
      <c r="M99" s="1028"/>
      <c r="N99" s="1029"/>
      <c r="O99" s="38"/>
      <c r="P99" s="274"/>
    </row>
    <row r="100" spans="1:16" s="21" customFormat="1" ht="12.75" customHeight="1" x14ac:dyDescent="0.2">
      <c r="A100" s="274"/>
      <c r="B100" s="38"/>
      <c r="C100" s="38"/>
      <c r="D100" s="38"/>
      <c r="E100" s="1025" t="str">
        <f>Translations!$B$223</f>
        <v>Lieu d’archivage</v>
      </c>
      <c r="F100" s="1026"/>
      <c r="G100" s="1027"/>
      <c r="H100" s="1028"/>
      <c r="I100" s="1028"/>
      <c r="J100" s="1028"/>
      <c r="K100" s="1028"/>
      <c r="L100" s="1028"/>
      <c r="M100" s="1028"/>
      <c r="N100" s="1029"/>
      <c r="O100" s="38"/>
      <c r="P100" s="274"/>
    </row>
    <row r="101" spans="1:16" s="21" customFormat="1" ht="25.5" customHeight="1" x14ac:dyDescent="0.2">
      <c r="A101" s="274"/>
      <c r="B101" s="38"/>
      <c r="C101" s="38"/>
      <c r="D101" s="38"/>
      <c r="E101" s="1025" t="str">
        <f>Translations!$B$224</f>
        <v>Nom du système informatique utilisé (le cas échéant).</v>
      </c>
      <c r="F101" s="1026"/>
      <c r="G101" s="1027"/>
      <c r="H101" s="1028"/>
      <c r="I101" s="1028"/>
      <c r="J101" s="1028"/>
      <c r="K101" s="1028"/>
      <c r="L101" s="1028"/>
      <c r="M101" s="1028"/>
      <c r="N101" s="1029"/>
      <c r="O101" s="38"/>
      <c r="P101" s="274"/>
    </row>
    <row r="102" spans="1:16" s="21" customFormat="1" ht="25.5" customHeight="1" x14ac:dyDescent="0.2">
      <c r="A102" s="274"/>
      <c r="B102" s="38"/>
      <c r="C102" s="38"/>
      <c r="D102" s="38"/>
      <c r="E102" s="1030" t="str">
        <f>Translations!$B$225</f>
        <v>Liste des normes EN ou autres appliquées (le cas échéant)</v>
      </c>
      <c r="F102" s="1031"/>
      <c r="G102" s="1032"/>
      <c r="H102" s="1033"/>
      <c r="I102" s="1033"/>
      <c r="J102" s="1033"/>
      <c r="K102" s="1033"/>
      <c r="L102" s="1033"/>
      <c r="M102" s="1033"/>
      <c r="N102" s="1033"/>
      <c r="O102" s="38"/>
      <c r="P102" s="274"/>
    </row>
    <row r="103" spans="1:16" ht="12.75" customHeight="1" x14ac:dyDescent="0.2"/>
    <row r="104" spans="1:16" s="21" customFormat="1" ht="29.25" customHeight="1" x14ac:dyDescent="0.2">
      <c r="A104" s="274"/>
      <c r="B104" s="38"/>
      <c r="C104" s="38"/>
      <c r="D104" s="13" t="s">
        <v>116</v>
      </c>
      <c r="E104" s="1044" t="str">
        <f>Translations!$B$819</f>
        <v>Veuillez mentionner la procédure prévue à l’article 22 bis, paragraphe 2, pour la mise en œuvre des recommandations et, le cas échéant, démontrer l’application des conditions visées à l’article 22 bis, paragraphe 1.</v>
      </c>
      <c r="F104" s="1044"/>
      <c r="G104" s="1044"/>
      <c r="H104" s="1044"/>
      <c r="I104" s="1044"/>
      <c r="J104" s="1044"/>
      <c r="K104" s="1044"/>
      <c r="L104" s="1044"/>
      <c r="M104" s="1044"/>
      <c r="N104" s="1044"/>
      <c r="O104" s="38"/>
      <c r="P104" s="274"/>
    </row>
    <row r="105" spans="1:16" s="21" customFormat="1" ht="12.75" customHeight="1" x14ac:dyDescent="0.2">
      <c r="A105" s="274"/>
      <c r="B105" s="38"/>
      <c r="C105" s="38"/>
      <c r="D105" s="16"/>
      <c r="E105" s="882" t="str">
        <f>Translations!$B$217</f>
        <v>Il est possible de renvoyer à un fichier joint (veuillez indiquer ici le nom exact du fichier), si l’espace prévu ne peut contenir la description.</v>
      </c>
      <c r="F105" s="882"/>
      <c r="G105" s="882"/>
      <c r="H105" s="882"/>
      <c r="I105" s="882"/>
      <c r="J105" s="882"/>
      <c r="K105" s="882"/>
      <c r="L105" s="882"/>
      <c r="M105" s="882"/>
      <c r="N105" s="882"/>
      <c r="O105" s="38"/>
      <c r="P105" s="274"/>
    </row>
    <row r="106" spans="1:16" s="21" customFormat="1" ht="12.75" customHeight="1" x14ac:dyDescent="0.2">
      <c r="A106" s="274"/>
      <c r="B106" s="38"/>
      <c r="C106" s="38"/>
      <c r="D106" s="38"/>
      <c r="E106" s="1038" t="str">
        <f>Translations!$B$218</f>
        <v>Intitulé de la procédure</v>
      </c>
      <c r="F106" s="1039"/>
      <c r="G106" s="1072"/>
      <c r="H106" s="1073"/>
      <c r="I106" s="1073"/>
      <c r="J106" s="1073"/>
      <c r="K106" s="1073"/>
      <c r="L106" s="1073"/>
      <c r="M106" s="1073"/>
      <c r="N106" s="1073"/>
      <c r="O106" s="38"/>
      <c r="P106" s="274"/>
    </row>
    <row r="107" spans="1:16" s="21" customFormat="1" ht="12.75" customHeight="1" x14ac:dyDescent="0.2">
      <c r="A107" s="274"/>
      <c r="B107" s="38"/>
      <c r="C107" s="38"/>
      <c r="D107" s="38"/>
      <c r="E107" s="1034" t="str">
        <f>Translations!$B$219</f>
        <v>Référence de la procédure</v>
      </c>
      <c r="F107" s="1035"/>
      <c r="G107" s="1036"/>
      <c r="H107" s="1037"/>
      <c r="I107" s="1037"/>
      <c r="J107" s="1037"/>
      <c r="K107" s="1037"/>
      <c r="L107" s="1037"/>
      <c r="M107" s="1037"/>
      <c r="N107" s="1037"/>
      <c r="O107" s="38"/>
      <c r="P107" s="274"/>
    </row>
    <row r="108" spans="1:16" s="21" customFormat="1" ht="50.1" customHeight="1" x14ac:dyDescent="0.2">
      <c r="A108" s="274"/>
      <c r="B108" s="38"/>
      <c r="C108" s="38"/>
      <c r="D108" s="38"/>
      <c r="E108" s="1034" t="str">
        <f>Translations!$B$220</f>
        <v>Références du diagramme (le cas échéant)</v>
      </c>
      <c r="F108" s="1035"/>
      <c r="G108" s="1036"/>
      <c r="H108" s="1037"/>
      <c r="I108" s="1037"/>
      <c r="J108" s="1037"/>
      <c r="K108" s="1037"/>
      <c r="L108" s="1037"/>
      <c r="M108" s="1037"/>
      <c r="N108" s="1037"/>
      <c r="O108" s="38"/>
      <c r="P108" s="274"/>
    </row>
    <row r="109" spans="1:16" s="21" customFormat="1" ht="50.1" customHeight="1" x14ac:dyDescent="0.2">
      <c r="A109" s="274"/>
      <c r="B109" s="38"/>
      <c r="C109" s="38"/>
      <c r="D109" s="38"/>
      <c r="E109" s="1034" t="str">
        <f>Translations!$B$221</f>
        <v xml:space="preserve">Description succincte de la procédure    </v>
      </c>
      <c r="F109" s="1035"/>
      <c r="G109" s="1027"/>
      <c r="H109" s="1028"/>
      <c r="I109" s="1028"/>
      <c r="J109" s="1028"/>
      <c r="K109" s="1028"/>
      <c r="L109" s="1028"/>
      <c r="M109" s="1028"/>
      <c r="N109" s="1029"/>
      <c r="O109" s="38"/>
      <c r="P109" s="274"/>
    </row>
    <row r="110" spans="1:16" s="21" customFormat="1" ht="25.5" customHeight="1" x14ac:dyDescent="0.2">
      <c r="A110" s="274"/>
      <c r="B110" s="38"/>
      <c r="C110" s="38"/>
      <c r="D110" s="38"/>
      <c r="E110" s="1034" t="str">
        <f>Translations!$B$222</f>
        <v>Poste ou service responsable</v>
      </c>
      <c r="F110" s="1035"/>
      <c r="G110" s="1027"/>
      <c r="H110" s="1028"/>
      <c r="I110" s="1028"/>
      <c r="J110" s="1028"/>
      <c r="K110" s="1028"/>
      <c r="L110" s="1028"/>
      <c r="M110" s="1028"/>
      <c r="N110" s="1029"/>
      <c r="O110" s="38"/>
      <c r="P110" s="274"/>
    </row>
    <row r="111" spans="1:16" s="21" customFormat="1" ht="12.75" customHeight="1" x14ac:dyDescent="0.2">
      <c r="A111" s="274"/>
      <c r="B111" s="38"/>
      <c r="C111" s="38"/>
      <c r="D111" s="38"/>
      <c r="E111" s="1025" t="str">
        <f>Translations!$B$223</f>
        <v>Lieu d’archivage</v>
      </c>
      <c r="F111" s="1026"/>
      <c r="G111" s="1027"/>
      <c r="H111" s="1028"/>
      <c r="I111" s="1028"/>
      <c r="J111" s="1028"/>
      <c r="K111" s="1028"/>
      <c r="L111" s="1028"/>
      <c r="M111" s="1028"/>
      <c r="N111" s="1029"/>
      <c r="O111" s="38"/>
      <c r="P111" s="274"/>
    </row>
    <row r="112" spans="1:16" s="21" customFormat="1" ht="25.5" customHeight="1" x14ac:dyDescent="0.2">
      <c r="A112" s="274"/>
      <c r="B112" s="38"/>
      <c r="C112" s="38"/>
      <c r="D112" s="38"/>
      <c r="E112" s="1025" t="str">
        <f>Translations!$B$224</f>
        <v>Nom du système informatique utilisé (le cas échéant).</v>
      </c>
      <c r="F112" s="1026"/>
      <c r="G112" s="1027"/>
      <c r="H112" s="1028"/>
      <c r="I112" s="1028"/>
      <c r="J112" s="1028"/>
      <c r="K112" s="1028"/>
      <c r="L112" s="1028"/>
      <c r="M112" s="1028"/>
      <c r="N112" s="1029"/>
      <c r="O112" s="38"/>
      <c r="P112" s="274"/>
    </row>
    <row r="113" spans="1:16" s="21" customFormat="1" ht="25.5" customHeight="1" x14ac:dyDescent="0.2">
      <c r="A113" s="274"/>
      <c r="B113" s="38"/>
      <c r="C113" s="38"/>
      <c r="D113" s="38"/>
      <c r="E113" s="1030" t="str">
        <f>Translations!$B$225</f>
        <v>Liste des normes EN ou autres appliquées (le cas échéant)</v>
      </c>
      <c r="F113" s="1031"/>
      <c r="G113" s="1032"/>
      <c r="H113" s="1033"/>
      <c r="I113" s="1033"/>
      <c r="J113" s="1033"/>
      <c r="K113" s="1033"/>
      <c r="L113" s="1033"/>
      <c r="M113" s="1033"/>
      <c r="N113" s="1033"/>
      <c r="O113" s="38"/>
      <c r="P113" s="274"/>
    </row>
    <row r="114" spans="1:16" ht="12.75" customHeight="1" x14ac:dyDescent="0.2"/>
    <row r="115" spans="1:16" ht="12.75" customHeight="1" x14ac:dyDescent="0.2"/>
    <row r="116" spans="1:16" ht="12.75" customHeight="1" x14ac:dyDescent="0.2"/>
    <row r="117" spans="1:16" ht="12.75" customHeight="1" x14ac:dyDescent="0.2"/>
    <row r="118" spans="1:16" ht="12.75" customHeight="1" x14ac:dyDescent="0.2"/>
    <row r="119" spans="1:16" ht="12.75" customHeight="1" x14ac:dyDescent="0.2"/>
    <row r="120" spans="1:16" ht="12.75" customHeight="1" x14ac:dyDescent="0.2"/>
    <row r="121" spans="1:16" ht="12.75" customHeight="1" x14ac:dyDescent="0.2"/>
    <row r="122" spans="1:16" ht="12.75" customHeight="1" x14ac:dyDescent="0.2"/>
    <row r="123" spans="1:16" ht="12.75" customHeight="1" x14ac:dyDescent="0.2"/>
    <row r="124" spans="1:16" ht="12.75" customHeight="1" x14ac:dyDescent="0.2"/>
  </sheetData>
  <sheetProtection algorithmName="SHA-512" hashValue="aflMRicwE3QpApQeIf/e+eS8mFaPikC5GcBxKheoTkyC42LrvBQySfatuEKVyOzG5KMyH8vQ7OmIkctmhBmFBg==" saltValue="6GiDS06ITHUBDKHvrcd1yQ==" spinCount="100000" sheet="1" objects="1" scenarios="1" formatCells="0" formatColumns="0" formatRows="0"/>
  <mergeCells count="151">
    <mergeCell ref="E110:F110"/>
    <mergeCell ref="G110:N110"/>
    <mergeCell ref="E111:F111"/>
    <mergeCell ref="G111:N111"/>
    <mergeCell ref="E112:F112"/>
    <mergeCell ref="G112:N112"/>
    <mergeCell ref="E113:F113"/>
    <mergeCell ref="G113:N113"/>
    <mergeCell ref="E104:N104"/>
    <mergeCell ref="E105:N105"/>
    <mergeCell ref="E106:F106"/>
    <mergeCell ref="G106:N106"/>
    <mergeCell ref="E107:F107"/>
    <mergeCell ref="G107:N107"/>
    <mergeCell ref="E108:F108"/>
    <mergeCell ref="G108:N108"/>
    <mergeCell ref="E109:F109"/>
    <mergeCell ref="G109:N109"/>
    <mergeCell ref="K4:L4"/>
    <mergeCell ref="F21:I21"/>
    <mergeCell ref="F22:I22"/>
    <mergeCell ref="D6:N6"/>
    <mergeCell ref="D8:N8"/>
    <mergeCell ref="B2:D4"/>
    <mergeCell ref="G2:H2"/>
    <mergeCell ref="I2:J2"/>
    <mergeCell ref="K2:L2"/>
    <mergeCell ref="M2:N2"/>
    <mergeCell ref="M4:N4"/>
    <mergeCell ref="E4:F4"/>
    <mergeCell ref="G4:H4"/>
    <mergeCell ref="I4:J4"/>
    <mergeCell ref="D10:N10"/>
    <mergeCell ref="E3:F3"/>
    <mergeCell ref="G3:H3"/>
    <mergeCell ref="I3:J3"/>
    <mergeCell ref="K3:L3"/>
    <mergeCell ref="M3:N3"/>
    <mergeCell ref="F33:I33"/>
    <mergeCell ref="F34:I34"/>
    <mergeCell ref="E12:N12"/>
    <mergeCell ref="E13:N13"/>
    <mergeCell ref="E14:N14"/>
    <mergeCell ref="F28:I28"/>
    <mergeCell ref="F29:I29"/>
    <mergeCell ref="F30:I30"/>
    <mergeCell ref="F31:I31"/>
    <mergeCell ref="F32:I32"/>
    <mergeCell ref="E18:E19"/>
    <mergeCell ref="J18:N18"/>
    <mergeCell ref="F25:I25"/>
    <mergeCell ref="F26:I26"/>
    <mergeCell ref="F27:I27"/>
    <mergeCell ref="F23:I23"/>
    <mergeCell ref="F24:I24"/>
    <mergeCell ref="F18:I19"/>
    <mergeCell ref="F20:I20"/>
    <mergeCell ref="E15:N15"/>
    <mergeCell ref="E16:N16"/>
    <mergeCell ref="E36:N36"/>
    <mergeCell ref="E37:N37"/>
    <mergeCell ref="E40:N40"/>
    <mergeCell ref="E41:N41"/>
    <mergeCell ref="K45:N45"/>
    <mergeCell ref="E45:J45"/>
    <mergeCell ref="E38:N38"/>
    <mergeCell ref="E42:N42"/>
    <mergeCell ref="E43:N43"/>
    <mergeCell ref="E39:N39"/>
    <mergeCell ref="E47:N47"/>
    <mergeCell ref="E48:N48"/>
    <mergeCell ref="D54:N54"/>
    <mergeCell ref="E59:N59"/>
    <mergeCell ref="E50:N50"/>
    <mergeCell ref="E52:J52"/>
    <mergeCell ref="K52:N52"/>
    <mergeCell ref="E70:N70"/>
    <mergeCell ref="E71:N71"/>
    <mergeCell ref="E60:N60"/>
    <mergeCell ref="E61:F61"/>
    <mergeCell ref="G61:N61"/>
    <mergeCell ref="E62:F62"/>
    <mergeCell ref="G62:N62"/>
    <mergeCell ref="E63:F63"/>
    <mergeCell ref="G63:N63"/>
    <mergeCell ref="E64:F64"/>
    <mergeCell ref="E49:N49"/>
    <mergeCell ref="D56:N56"/>
    <mergeCell ref="G64:N64"/>
    <mergeCell ref="E65:F65"/>
    <mergeCell ref="G65:N65"/>
    <mergeCell ref="E66:F66"/>
    <mergeCell ref="G66:N66"/>
    <mergeCell ref="E85:F85"/>
    <mergeCell ref="G85:N85"/>
    <mergeCell ref="E86:F86"/>
    <mergeCell ref="G86:N86"/>
    <mergeCell ref="E87:F87"/>
    <mergeCell ref="G87:N87"/>
    <mergeCell ref="G89:N89"/>
    <mergeCell ref="G90:N90"/>
    <mergeCell ref="E89:F89"/>
    <mergeCell ref="E90:F90"/>
    <mergeCell ref="E82:N82"/>
    <mergeCell ref="E83:N83"/>
    <mergeCell ref="E84:F84"/>
    <mergeCell ref="E72:N72"/>
    <mergeCell ref="E73:F73"/>
    <mergeCell ref="G73:N73"/>
    <mergeCell ref="E74:F74"/>
    <mergeCell ref="E91:F91"/>
    <mergeCell ref="G91:N91"/>
    <mergeCell ref="E88:F88"/>
    <mergeCell ref="G88:N88"/>
    <mergeCell ref="G78:N78"/>
    <mergeCell ref="E79:F79"/>
    <mergeCell ref="G79:N79"/>
    <mergeCell ref="E80:F80"/>
    <mergeCell ref="G80:N80"/>
    <mergeCell ref="G74:N74"/>
    <mergeCell ref="E75:F75"/>
    <mergeCell ref="G75:N75"/>
    <mergeCell ref="E76:F76"/>
    <mergeCell ref="G76:N76"/>
    <mergeCell ref="E77:F77"/>
    <mergeCell ref="G77:N77"/>
    <mergeCell ref="E78:F78"/>
    <mergeCell ref="D57:N57"/>
    <mergeCell ref="E100:F100"/>
    <mergeCell ref="G100:N100"/>
    <mergeCell ref="E101:F101"/>
    <mergeCell ref="G101:N101"/>
    <mergeCell ref="E102:F102"/>
    <mergeCell ref="G102:N102"/>
    <mergeCell ref="E97:F97"/>
    <mergeCell ref="G97:N97"/>
    <mergeCell ref="E98:F98"/>
    <mergeCell ref="G98:N98"/>
    <mergeCell ref="E99:F99"/>
    <mergeCell ref="G99:N99"/>
    <mergeCell ref="E94:N94"/>
    <mergeCell ref="E95:F95"/>
    <mergeCell ref="G95:N95"/>
    <mergeCell ref="E96:F96"/>
    <mergeCell ref="G96:N96"/>
    <mergeCell ref="E67:F67"/>
    <mergeCell ref="G67:N67"/>
    <mergeCell ref="E68:F68"/>
    <mergeCell ref="G68:N68"/>
    <mergeCell ref="E93:N93"/>
    <mergeCell ref="G84:N84"/>
  </mergeCells>
  <dataValidations count="1">
    <dataValidation type="list" allowBlank="1" showInputMessage="1" showErrorMessage="1" sqref="J20:N34" xr:uid="{00000000-0002-0000-0500-000000000000}">
      <formula1>CNTR_SubInstListNames</formula1>
    </dataValidation>
  </dataValidations>
  <hyperlinks>
    <hyperlink ref="G2:H2" location="JUMP_TOC_Home" display="Table of contents" xr:uid="{00000000-0004-0000-0500-000000000000}"/>
    <hyperlink ref="E3:F3" location="JUMP_D_Top" display="Top of sheet" xr:uid="{00000000-0004-0000-0500-000001000000}"/>
    <hyperlink ref="I2:J2" location="JUMP_C_I" display="Previous sheet" xr:uid="{00000000-0004-0000-0500-000002000000}"/>
    <hyperlink ref="E4:F4" location="JUMP_F_Bottom" display="End of sheet" xr:uid="{00000000-0004-0000-0500-000003000000}"/>
    <hyperlink ref="K2:L2" location="JUMP_E_Top" display="JUMP_E_Top" xr:uid="{00000000-0004-0000-0500-000004000000}"/>
    <hyperlink ref="G3:H3" location="JUMP_D_I" display="Methods at installation level" xr:uid="{00000000-0004-0000-0500-000005000000}"/>
    <hyperlink ref="I3:J3" location="JUMP_D_II" display="Procedures" xr:uid="{00000000-0004-0000-0500-000006000000}"/>
  </hyperlinks>
  <pageMargins left="0.7" right="0.7" top="0.78740157499999996" bottom="0.78740157499999996" header="0.3" footer="0.3"/>
  <pageSetup paperSize="9" scale="58" orientation="portrait" r:id="rId1"/>
  <colBreaks count="1" manualBreakCount="1">
    <brk id="15" min="4" max="79"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8">
    <tabColor theme="7" tint="0.39997558519241921"/>
  </sheetPr>
  <dimension ref="A1:S181"/>
  <sheetViews>
    <sheetView topLeftCell="B1" workbookViewId="0">
      <pane ySplit="4" topLeftCell="A5" activePane="bottomLeft" state="frozen"/>
      <selection pane="bottomLeft" activeCell="B2" sqref="B2:D4"/>
    </sheetView>
  </sheetViews>
  <sheetFormatPr baseColWidth="10" defaultRowHeight="14.25" x14ac:dyDescent="0.2"/>
  <cols>
    <col min="1" max="1" width="5.7109375" style="183" hidden="1" customWidth="1"/>
    <col min="2" max="4" width="5.7109375" style="38" customWidth="1"/>
    <col min="5" max="14" width="12.7109375" style="38" customWidth="1"/>
    <col min="15" max="15" width="5.7109375" style="38" customWidth="1"/>
    <col min="16" max="18" width="12.7109375" style="183" hidden="1" customWidth="1"/>
    <col min="19" max="16384" width="11.42578125" style="273"/>
  </cols>
  <sheetData>
    <row r="1" spans="1:18" ht="15" hidden="1" thickBot="1" x14ac:dyDescent="0.25">
      <c r="A1" s="183" t="s">
        <v>397</v>
      </c>
      <c r="B1" s="19"/>
      <c r="C1" s="19"/>
      <c r="D1" s="19"/>
      <c r="E1" s="19"/>
      <c r="F1" s="19"/>
      <c r="G1" s="19"/>
      <c r="H1" s="19"/>
      <c r="I1" s="19"/>
      <c r="J1" s="19"/>
      <c r="K1" s="19"/>
      <c r="L1" s="19"/>
      <c r="M1" s="19"/>
      <c r="N1" s="19"/>
      <c r="O1" s="19"/>
      <c r="P1" s="183" t="s">
        <v>397</v>
      </c>
      <c r="Q1" s="183" t="s">
        <v>397</v>
      </c>
      <c r="R1" s="183" t="s">
        <v>397</v>
      </c>
    </row>
    <row r="2" spans="1:18" ht="15" thickBot="1" x14ac:dyDescent="0.25">
      <c r="B2" s="871" t="str">
        <f>Translations!$B$230</f>
        <v>E. 
EnergyFlows</v>
      </c>
      <c r="C2" s="872"/>
      <c r="D2" s="873"/>
      <c r="E2" s="332" t="str">
        <f>Translations!$B$2</f>
        <v>Zone de navigation:</v>
      </c>
      <c r="F2" s="333"/>
      <c r="G2" s="880" t="str">
        <f>Translations!$B$18</f>
        <v>Table des matières</v>
      </c>
      <c r="H2" s="794"/>
      <c r="I2" s="794" t="str">
        <f>Translations!$B$19</f>
        <v>Feuille précédente</v>
      </c>
      <c r="J2" s="794"/>
      <c r="K2" s="794" t="str">
        <f>Translations!$B$3</f>
        <v>Feuille suivante</v>
      </c>
      <c r="L2" s="794"/>
      <c r="M2" s="794"/>
      <c r="N2" s="794"/>
      <c r="O2" s="20"/>
    </row>
    <row r="3" spans="1:18" ht="15" thickBot="1" x14ac:dyDescent="0.25">
      <c r="B3" s="874"/>
      <c r="C3" s="875"/>
      <c r="D3" s="876"/>
      <c r="E3" s="794" t="str">
        <f>Translations!$B$4</f>
        <v>Début de feuille</v>
      </c>
      <c r="F3" s="884"/>
      <c r="G3" s="953" t="str">
        <f>Translations!$B$820</f>
        <v>Apport énergétique</v>
      </c>
      <c r="H3" s="954"/>
      <c r="I3" s="954" t="str">
        <f>Translations!$B$170</f>
        <v>chaleur mesurable</v>
      </c>
      <c r="J3" s="954"/>
      <c r="K3" s="954" t="str">
        <f>Translations!$B$232</f>
        <v>Gaz résiduaires</v>
      </c>
      <c r="L3" s="954"/>
      <c r="M3" s="954" t="str">
        <f>Translations!$B$233</f>
        <v>Électricité</v>
      </c>
      <c r="N3" s="954"/>
      <c r="O3" s="20"/>
    </row>
    <row r="4" spans="1:18" ht="15" thickBot="1" x14ac:dyDescent="0.25">
      <c r="B4" s="877"/>
      <c r="C4" s="878"/>
      <c r="D4" s="879"/>
      <c r="E4" s="794" t="str">
        <f>Translations!$B$5</f>
        <v>Fin de feuille</v>
      </c>
      <c r="F4" s="794"/>
      <c r="G4" s="956"/>
      <c r="H4" s="957"/>
      <c r="I4" s="957"/>
      <c r="J4" s="957"/>
      <c r="K4" s="957"/>
      <c r="L4" s="957"/>
      <c r="M4" s="958"/>
      <c r="N4" s="957"/>
      <c r="O4" s="20"/>
    </row>
    <row r="5" spans="1:18" x14ac:dyDescent="0.2">
      <c r="O5" s="20"/>
    </row>
    <row r="6" spans="1:18" ht="18" x14ac:dyDescent="0.2">
      <c r="C6" s="2" t="s">
        <v>400</v>
      </c>
      <c r="D6" s="888" t="str">
        <f>Translations!$B$234</f>
        <v>Energy flows (Flux d'énergie)</v>
      </c>
      <c r="E6" s="888"/>
      <c r="F6" s="888"/>
      <c r="G6" s="888"/>
      <c r="H6" s="888"/>
      <c r="I6" s="888"/>
      <c r="J6" s="888"/>
      <c r="K6" s="888"/>
      <c r="L6" s="888"/>
      <c r="M6" s="888"/>
      <c r="N6" s="888"/>
    </row>
    <row r="8" spans="1:18" ht="16.5" customHeight="1" x14ac:dyDescent="0.2">
      <c r="C8" s="889" t="str">
        <f>Translations!$B$235</f>
        <v>Introduction de la présente fiche</v>
      </c>
      <c r="D8" s="889"/>
      <c r="E8" s="889"/>
      <c r="F8" s="889"/>
      <c r="G8" s="889"/>
      <c r="H8" s="889"/>
      <c r="I8" s="889"/>
      <c r="J8" s="889"/>
      <c r="K8" s="889"/>
      <c r="L8" s="889"/>
      <c r="M8" s="889"/>
      <c r="N8" s="889"/>
      <c r="P8" s="274"/>
      <c r="Q8" s="274"/>
      <c r="R8" s="274"/>
    </row>
    <row r="9" spans="1:18" ht="5.0999999999999996" customHeight="1" thickBot="1" x14ac:dyDescent="0.25">
      <c r="P9" s="274"/>
      <c r="Q9" s="274"/>
      <c r="R9" s="274"/>
    </row>
    <row r="10" spans="1:18" ht="5.0999999999999996" customHeight="1" x14ac:dyDescent="0.2">
      <c r="C10" s="233"/>
      <c r="D10" s="234"/>
      <c r="E10" s="234"/>
      <c r="F10" s="234"/>
      <c r="G10" s="234"/>
      <c r="H10" s="234"/>
      <c r="I10" s="234"/>
      <c r="J10" s="234"/>
      <c r="K10" s="234"/>
      <c r="L10" s="234"/>
      <c r="M10" s="234"/>
      <c r="N10" s="235"/>
      <c r="P10" s="274"/>
      <c r="Q10" s="274"/>
      <c r="R10" s="274"/>
    </row>
    <row r="11" spans="1:18" ht="12.75" customHeight="1" x14ac:dyDescent="0.2">
      <c r="C11" s="236"/>
      <c r="D11" s="1127" t="str">
        <f>Translations!$B$236</f>
        <v>Toutes les descriptions des méthodes utilisées dans les sections suivantes pour quantifier les paramètres à surveiller et à déclarer comprennent, s’il y a lieu:</v>
      </c>
      <c r="E11" s="1127"/>
      <c r="F11" s="1127"/>
      <c r="G11" s="1127"/>
      <c r="H11" s="1127"/>
      <c r="I11" s="1127"/>
      <c r="J11" s="1127"/>
      <c r="K11" s="1127"/>
      <c r="L11" s="1127"/>
      <c r="M11" s="1127"/>
      <c r="N11" s="1128"/>
      <c r="O11" s="167"/>
      <c r="P11" s="274"/>
      <c r="Q11" s="274"/>
      <c r="R11" s="274"/>
    </row>
    <row r="12" spans="1:18" ht="12.75" customHeight="1" x14ac:dyDescent="0.2">
      <c r="C12" s="236"/>
      <c r="D12" s="237" t="s">
        <v>263</v>
      </c>
      <c r="E12" s="1129" t="str">
        <f>Translations!$B$237</f>
        <v>les étapes de calcul</v>
      </c>
      <c r="F12" s="1129"/>
      <c r="G12" s="1129"/>
      <c r="H12" s="1129"/>
      <c r="I12" s="1129"/>
      <c r="J12" s="1129"/>
      <c r="K12" s="1129"/>
      <c r="L12" s="1129"/>
      <c r="M12" s="1129"/>
      <c r="N12" s="1130"/>
      <c r="O12" s="167"/>
      <c r="P12" s="274"/>
      <c r="Q12" s="274"/>
      <c r="R12" s="274"/>
    </row>
    <row r="13" spans="1:18" ht="12.75" customHeight="1" x14ac:dyDescent="0.2">
      <c r="C13" s="236"/>
      <c r="D13" s="237" t="s">
        <v>263</v>
      </c>
      <c r="E13" s="1129" t="str">
        <f>Translations!$B$238</f>
        <v xml:space="preserve">les sources de données </v>
      </c>
      <c r="F13" s="1129"/>
      <c r="G13" s="1129"/>
      <c r="H13" s="1129"/>
      <c r="I13" s="1129"/>
      <c r="J13" s="1129"/>
      <c r="K13" s="1129"/>
      <c r="L13" s="1129"/>
      <c r="M13" s="1129"/>
      <c r="N13" s="1130"/>
      <c r="O13" s="167"/>
      <c r="P13" s="274"/>
      <c r="Q13" s="274"/>
      <c r="R13" s="274"/>
    </row>
    <row r="14" spans="1:18" ht="12.75" customHeight="1" x14ac:dyDescent="0.2">
      <c r="C14" s="236"/>
      <c r="D14" s="237" t="s">
        <v>263</v>
      </c>
      <c r="E14" s="1129" t="str">
        <f>Translations!$B$239</f>
        <v xml:space="preserve">les formules de calcul </v>
      </c>
      <c r="F14" s="1129"/>
      <c r="G14" s="1129"/>
      <c r="H14" s="1129"/>
      <c r="I14" s="1129"/>
      <c r="J14" s="1129"/>
      <c r="K14" s="1129"/>
      <c r="L14" s="1129"/>
      <c r="M14" s="1129"/>
      <c r="N14" s="1130"/>
      <c r="O14" s="167"/>
      <c r="P14" s="274"/>
      <c r="Q14" s="274"/>
      <c r="R14" s="274"/>
    </row>
    <row r="15" spans="1:18" ht="12.75" customHeight="1" x14ac:dyDescent="0.2">
      <c r="C15" s="236"/>
      <c r="D15" s="237" t="s">
        <v>263</v>
      </c>
      <c r="E15" s="1129" t="str">
        <f>Translations!$B$240</f>
        <v xml:space="preserve">les facteurs de calcul pertinents, notamment l’unité de mesure </v>
      </c>
      <c r="F15" s="1129"/>
      <c r="G15" s="1129"/>
      <c r="H15" s="1129"/>
      <c r="I15" s="1129"/>
      <c r="J15" s="1129"/>
      <c r="K15" s="1129"/>
      <c r="L15" s="1129"/>
      <c r="M15" s="1129"/>
      <c r="N15" s="1130"/>
      <c r="O15" s="167"/>
      <c r="P15" s="274"/>
      <c r="Q15" s="274"/>
      <c r="R15" s="274"/>
    </row>
    <row r="16" spans="1:18" ht="12.75" customHeight="1" x14ac:dyDescent="0.2">
      <c r="C16" s="236"/>
      <c r="D16" s="237" t="s">
        <v>263</v>
      </c>
      <c r="E16" s="1129" t="str">
        <f>Translations!$B$241</f>
        <v xml:space="preserve">les contrôles horizontaux et transversaux pour corroborer les données </v>
      </c>
      <c r="F16" s="1129"/>
      <c r="G16" s="1129"/>
      <c r="H16" s="1129"/>
      <c r="I16" s="1129"/>
      <c r="J16" s="1129"/>
      <c r="K16" s="1129"/>
      <c r="L16" s="1129"/>
      <c r="M16" s="1129"/>
      <c r="N16" s="1130"/>
      <c r="O16" s="167"/>
      <c r="P16" s="274"/>
      <c r="Q16" s="274"/>
      <c r="R16" s="274"/>
    </row>
    <row r="17" spans="3:18" ht="12.75" customHeight="1" x14ac:dyDescent="0.2">
      <c r="C17" s="236"/>
      <c r="D17" s="237" t="s">
        <v>263</v>
      </c>
      <c r="E17" s="1129" t="str">
        <f>Translations!$B$242</f>
        <v>les procédures qui sous-tendent les plans d'échantillonnage</v>
      </c>
      <c r="F17" s="1129"/>
      <c r="G17" s="1129"/>
      <c r="H17" s="1129"/>
      <c r="I17" s="1129"/>
      <c r="J17" s="1129"/>
      <c r="K17" s="1129"/>
      <c r="L17" s="1129"/>
      <c r="M17" s="1129"/>
      <c r="N17" s="1130"/>
      <c r="O17" s="167"/>
      <c r="P17" s="274"/>
      <c r="Q17" s="274"/>
      <c r="R17" s="274"/>
    </row>
    <row r="18" spans="3:18" ht="12.75" customHeight="1" x14ac:dyDescent="0.2">
      <c r="C18" s="236"/>
      <c r="D18" s="237" t="s">
        <v>263</v>
      </c>
      <c r="E18" s="1129" t="str">
        <f>Translations!$B$243</f>
        <v>l'équipement de mesure utilisé, avec un renvoi au diagramme correspondant et une description de la manière dont il est installé et entretenu</v>
      </c>
      <c r="F18" s="1129"/>
      <c r="G18" s="1129"/>
      <c r="H18" s="1129"/>
      <c r="I18" s="1129"/>
      <c r="J18" s="1129"/>
      <c r="K18" s="1129"/>
      <c r="L18" s="1129"/>
      <c r="M18" s="1129"/>
      <c r="N18" s="1130"/>
      <c r="P18" s="274"/>
      <c r="Q18" s="274"/>
      <c r="R18" s="274"/>
    </row>
    <row r="19" spans="3:18" ht="12.75" customHeight="1" x14ac:dyDescent="0.2">
      <c r="C19" s="236"/>
      <c r="D19" s="237" t="s">
        <v>263</v>
      </c>
      <c r="E19" s="1129" t="str">
        <f>Translations!$B$244</f>
        <v>la liste des laboratoires qui participent à la mise en œuvre des procédures d'analyse pertinentes</v>
      </c>
      <c r="F19" s="1129"/>
      <c r="G19" s="1129"/>
      <c r="H19" s="1129"/>
      <c r="I19" s="1129"/>
      <c r="J19" s="1129"/>
      <c r="K19" s="1129"/>
      <c r="L19" s="1129"/>
      <c r="M19" s="1129"/>
      <c r="N19" s="1130"/>
      <c r="P19" s="274"/>
      <c r="Q19" s="274"/>
      <c r="R19" s="274"/>
    </row>
    <row r="20" spans="3:18" ht="5.0999999999999996" customHeight="1" x14ac:dyDescent="0.2">
      <c r="C20" s="236"/>
      <c r="D20" s="279"/>
      <c r="E20" s="238"/>
      <c r="F20" s="238"/>
      <c r="G20" s="238"/>
      <c r="H20" s="238"/>
      <c r="I20" s="238"/>
      <c r="J20" s="238"/>
      <c r="K20" s="238"/>
      <c r="L20" s="238"/>
      <c r="M20" s="238"/>
      <c r="N20" s="239"/>
      <c r="P20" s="274"/>
      <c r="Q20" s="274"/>
      <c r="R20" s="274"/>
    </row>
    <row r="21" spans="3:18" ht="12.75" customHeight="1" x14ac:dyDescent="0.2">
      <c r="C21" s="236"/>
      <c r="D21" s="1127" t="str">
        <f>Translations!$B$245</f>
        <v>Le cas échéant, la description comprend le résultat de l’évaluation simplifiée de l’incertitude visée à l’article 7, paragraphe 2.</v>
      </c>
      <c r="E21" s="1127"/>
      <c r="F21" s="1127"/>
      <c r="G21" s="1127"/>
      <c r="H21" s="1127"/>
      <c r="I21" s="1127"/>
      <c r="J21" s="1127"/>
      <c r="K21" s="1127"/>
      <c r="L21" s="1127"/>
      <c r="M21" s="1127"/>
      <c r="N21" s="1128"/>
      <c r="P21" s="274"/>
      <c r="Q21" s="274"/>
      <c r="R21" s="274"/>
    </row>
    <row r="22" spans="3:18" ht="12.75" customHeight="1" x14ac:dyDescent="0.2">
      <c r="C22" s="236"/>
      <c r="D22" s="1127" t="str">
        <f>Translations!$B$246</f>
        <v>Pour chaque formule de calcul, le plan fournit un exemple utilisant des données réelles.</v>
      </c>
      <c r="E22" s="1127"/>
      <c r="F22" s="1127"/>
      <c r="G22" s="1127"/>
      <c r="H22" s="1127"/>
      <c r="I22" s="1127"/>
      <c r="J22" s="1127"/>
      <c r="K22" s="1127"/>
      <c r="L22" s="1127"/>
      <c r="M22" s="1127"/>
      <c r="N22" s="1128"/>
      <c r="P22" s="274"/>
      <c r="Q22" s="274"/>
      <c r="R22" s="274"/>
    </row>
    <row r="23" spans="3:18" ht="5.0999999999999996" customHeight="1" thickBot="1" x14ac:dyDescent="0.25">
      <c r="C23" s="240"/>
      <c r="D23" s="241"/>
      <c r="E23" s="241"/>
      <c r="F23" s="241"/>
      <c r="G23" s="241"/>
      <c r="H23" s="241"/>
      <c r="I23" s="241"/>
      <c r="J23" s="241"/>
      <c r="K23" s="241"/>
      <c r="L23" s="241"/>
      <c r="M23" s="241"/>
      <c r="N23" s="242"/>
      <c r="P23" s="274"/>
      <c r="Q23" s="274"/>
      <c r="R23" s="274"/>
    </row>
    <row r="24" spans="3:18" x14ac:dyDescent="0.2">
      <c r="D24" s="565"/>
      <c r="E24" s="565"/>
      <c r="F24" s="565"/>
      <c r="G24" s="565"/>
      <c r="H24" s="565"/>
      <c r="I24" s="565"/>
      <c r="J24" s="565"/>
      <c r="K24" s="565"/>
      <c r="L24" s="565"/>
      <c r="M24" s="565"/>
      <c r="N24" s="565"/>
    </row>
    <row r="25" spans="3:18" ht="16.5" customHeight="1" x14ac:dyDescent="0.2">
      <c r="C25" s="271" t="s">
        <v>110</v>
      </c>
      <c r="D25" s="929" t="str">
        <f>Translations!$B$820</f>
        <v>Apport énergétique</v>
      </c>
      <c r="E25" s="929"/>
      <c r="F25" s="929"/>
      <c r="G25" s="929"/>
      <c r="H25" s="929"/>
      <c r="I25" s="929"/>
      <c r="J25" s="929"/>
      <c r="K25" s="929"/>
      <c r="L25" s="929"/>
      <c r="M25" s="929"/>
      <c r="N25" s="929"/>
      <c r="P25" s="274"/>
      <c r="Q25" s="274"/>
      <c r="R25" s="274"/>
    </row>
    <row r="26" spans="3:18" ht="5.0999999999999996" customHeight="1" x14ac:dyDescent="0.2">
      <c r="P26" s="274"/>
      <c r="Q26" s="274"/>
      <c r="R26" s="274"/>
    </row>
    <row r="27" spans="3:18" ht="12.75" customHeight="1" x14ac:dyDescent="0.2">
      <c r="D27" s="22" t="s">
        <v>112</v>
      </c>
      <c r="E27" s="1062" t="str">
        <f>Translations!$B$821</f>
        <v>Flux d’énergie entrant</v>
      </c>
      <c r="F27" s="1062"/>
      <c r="G27" s="1062"/>
      <c r="H27" s="1062"/>
      <c r="I27" s="1062"/>
      <c r="J27" s="1062"/>
      <c r="K27" s="1062"/>
      <c r="L27" s="1062"/>
      <c r="M27" s="1062"/>
      <c r="N27" s="1062"/>
      <c r="P27" s="274"/>
      <c r="Q27" s="274"/>
      <c r="R27" s="274"/>
    </row>
    <row r="28" spans="3:18" ht="12.75" customHeight="1" x14ac:dyDescent="0.2">
      <c r="D28" s="22"/>
      <c r="E28" s="1106" t="str">
        <f>Translations!$B$248</f>
        <v>Pour les besoins spécifiques de la collecte de données aux fins des mesures nationales d’exécution (NIM), la présente section doit couvrir toutes les données fournies dans la section E.I du modèle de «collecte des données de référence».</v>
      </c>
      <c r="F28" s="1107"/>
      <c r="G28" s="1107"/>
      <c r="H28" s="1107"/>
      <c r="I28" s="1107"/>
      <c r="J28" s="1107"/>
      <c r="K28" s="1107"/>
      <c r="L28" s="1107"/>
      <c r="M28" s="1107"/>
      <c r="N28" s="1107"/>
      <c r="P28" s="274"/>
      <c r="Q28" s="274"/>
      <c r="R28" s="274"/>
    </row>
    <row r="29" spans="3:18" ht="12.75" customHeight="1" x14ac:dyDescent="0.2">
      <c r="D29" s="569" t="s">
        <v>118</v>
      </c>
      <c r="E29" s="1108" t="str">
        <f>Translations!$B$249</f>
        <v>Informations relatives à la méthode appliquée</v>
      </c>
      <c r="F29" s="1108"/>
      <c r="G29" s="1108"/>
      <c r="H29" s="1108"/>
      <c r="I29" s="1108"/>
      <c r="J29" s="1108"/>
      <c r="K29" s="1108"/>
      <c r="L29" s="1108"/>
      <c r="M29" s="1108"/>
      <c r="N29" s="1108"/>
      <c r="P29" s="274"/>
      <c r="Q29" s="274"/>
      <c r="R29" s="274"/>
    </row>
    <row r="30" spans="3:18" ht="12.75" customHeight="1" x14ac:dyDescent="0.2">
      <c r="D30" s="569"/>
      <c r="E30" s="1045" t="str">
        <f>Translations!$B$250</f>
        <v>Veuillez sélectionner ci-dessous:</v>
      </c>
      <c r="F30" s="1046"/>
      <c r="G30" s="1046"/>
      <c r="H30" s="1046"/>
      <c r="I30" s="1046"/>
      <c r="J30" s="1046"/>
      <c r="K30" s="1046"/>
      <c r="L30" s="1046"/>
      <c r="M30" s="1046"/>
      <c r="N30" s="1046"/>
      <c r="P30" s="274"/>
      <c r="Q30" s="274"/>
      <c r="R30" s="274"/>
    </row>
    <row r="31" spans="3:18" ht="12.75" customHeight="1" x14ac:dyDescent="0.2">
      <c r="D31" s="569"/>
      <c r="E31" s="252" t="s">
        <v>263</v>
      </c>
      <c r="F31" s="1050" t="str">
        <f>Translations!$B$251</f>
        <v>la source de données utilisée pour déterminer les quantités conformément à l’annexe VII, section 4.4, des RATG.</v>
      </c>
      <c r="G31" s="1098"/>
      <c r="H31" s="1098"/>
      <c r="I31" s="1098"/>
      <c r="J31" s="1098"/>
      <c r="K31" s="1098"/>
      <c r="L31" s="1098"/>
      <c r="M31" s="1098"/>
      <c r="N31" s="1098"/>
      <c r="P31" s="274"/>
      <c r="Q31" s="274"/>
      <c r="R31" s="274"/>
    </row>
    <row r="32" spans="3:18" ht="12.75" customHeight="1" x14ac:dyDescent="0.2">
      <c r="D32" s="569"/>
      <c r="E32" s="252" t="s">
        <v>263</v>
      </c>
      <c r="F32" s="1050" t="str">
        <f>Translations!$B$252</f>
        <v>la source de données utilisée aux fins de la détermination du contenu énergétique conformément à l’annexe VII, section 4.6, des RATG.</v>
      </c>
      <c r="G32" s="1098"/>
      <c r="H32" s="1098"/>
      <c r="I32" s="1098"/>
      <c r="J32" s="1098"/>
      <c r="K32" s="1098"/>
      <c r="L32" s="1098"/>
      <c r="M32" s="1098"/>
      <c r="N32" s="1098"/>
      <c r="P32" s="274"/>
      <c r="Q32" s="274"/>
      <c r="R32" s="274"/>
    </row>
    <row r="33" spans="1:19" ht="25.5" customHeight="1" x14ac:dyDescent="0.2">
      <c r="D33" s="569"/>
      <c r="E33" s="252"/>
      <c r="F33" s="1050"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33" s="1098"/>
      <c r="H33" s="1098"/>
      <c r="I33" s="1098"/>
      <c r="J33" s="1098"/>
      <c r="K33" s="1098"/>
      <c r="L33" s="1098"/>
      <c r="M33" s="1098"/>
      <c r="N33" s="1098"/>
      <c r="P33" s="274"/>
      <c r="Q33" s="274"/>
      <c r="R33" s="274"/>
    </row>
    <row r="34" spans="1:19" ht="38.25" customHeight="1" x14ac:dyDescent="0.2">
      <c r="D34" s="569"/>
      <c r="E34" s="1045" t="str">
        <f>Translations!$B$822</f>
        <v>Le point 1 comprend le volume de combustible consommé et le contenu énergétique correspondant. Si elles sont pertinentes et qu’elles ne figurent pas au point 1, les méthodes utilisées pour déterminer les matières entrantes et le contenu énergétique correspondant de la réaction exothermique doivent être indiquées au point 2. Méthode de quantification de l’apport d’électricité aux fins de la production de chaleur (par exemple, chaudières électriques, pompes à chaleur).</v>
      </c>
      <c r="F34" s="1046"/>
      <c r="G34" s="1046"/>
      <c r="H34" s="1046"/>
      <c r="I34" s="1046"/>
      <c r="J34" s="1046"/>
      <c r="K34" s="1046"/>
      <c r="L34" s="1046"/>
      <c r="M34" s="1046"/>
      <c r="N34" s="1046"/>
      <c r="P34" s="274"/>
      <c r="Q34" s="274"/>
      <c r="R34" s="274"/>
    </row>
    <row r="35" spans="1:19" s="295" customFormat="1" ht="25.5" customHeight="1" x14ac:dyDescent="0.2">
      <c r="A35" s="294"/>
      <c r="B35" s="136"/>
      <c r="C35" s="38"/>
      <c r="D35" s="137"/>
      <c r="E35" s="138"/>
      <c r="F35" s="138"/>
      <c r="G35" s="138"/>
      <c r="H35" s="138"/>
      <c r="I35" s="1112" t="str">
        <f>Translations!$B$254</f>
        <v>Source de données</v>
      </c>
      <c r="J35" s="1112"/>
      <c r="K35" s="1112" t="str">
        <f>Translations!$B$255</f>
        <v>Autre source de données (le cas échéant)</v>
      </c>
      <c r="L35" s="1112"/>
      <c r="M35" s="1112" t="str">
        <f>Translations!$B$255</f>
        <v>Autre source de données (le cas échéant)</v>
      </c>
      <c r="N35" s="1133"/>
      <c r="O35" s="38"/>
      <c r="P35" s="293"/>
      <c r="Q35" s="293"/>
      <c r="R35" s="293"/>
      <c r="S35" s="273"/>
    </row>
    <row r="36" spans="1:19" ht="12.75" customHeight="1" x14ac:dyDescent="0.2">
      <c r="D36" s="27"/>
      <c r="E36" s="135" t="s">
        <v>1900</v>
      </c>
      <c r="F36" s="1080" t="str">
        <f>Translations!$B$231</f>
        <v>Apport de combustible</v>
      </c>
      <c r="G36" s="1080"/>
      <c r="H36" s="1081"/>
      <c r="I36" s="1082"/>
      <c r="J36" s="1083"/>
      <c r="K36" s="1084"/>
      <c r="L36" s="1085"/>
      <c r="M36" s="1084"/>
      <c r="N36" s="1086"/>
      <c r="P36" s="274"/>
      <c r="Q36" s="274"/>
      <c r="R36" s="274"/>
    </row>
    <row r="37" spans="1:19" ht="12.75" customHeight="1" x14ac:dyDescent="0.2">
      <c r="D37" s="569"/>
      <c r="E37" s="135" t="s">
        <v>1901</v>
      </c>
      <c r="F37" s="1092" t="str">
        <f>Translations!$B$823</f>
        <v>Contenu énergétique du combustible</v>
      </c>
      <c r="G37" s="1092"/>
      <c r="H37" s="1093"/>
      <c r="I37" s="1094"/>
      <c r="J37" s="1131"/>
      <c r="K37" s="1096"/>
      <c r="L37" s="1132"/>
      <c r="M37" s="1096"/>
      <c r="N37" s="1097"/>
      <c r="P37" s="274"/>
      <c r="Q37" s="274"/>
      <c r="R37" s="274"/>
    </row>
    <row r="38" spans="1:19" ht="12.75" customHeight="1" x14ac:dyDescent="0.2">
      <c r="D38" s="569"/>
      <c r="E38" s="135" t="s">
        <v>1902</v>
      </c>
      <c r="F38" s="1080" t="str">
        <f>Translations!$B$824</f>
        <v>Entrée et sortie de matières (chaleur exothermique)</v>
      </c>
      <c r="G38" s="1080"/>
      <c r="H38" s="1081"/>
      <c r="I38" s="1082"/>
      <c r="J38" s="1083"/>
      <c r="K38" s="1084"/>
      <c r="L38" s="1085"/>
      <c r="M38" s="1084"/>
      <c r="N38" s="1086"/>
      <c r="P38" s="274"/>
      <c r="Q38" s="274"/>
      <c r="R38" s="274"/>
    </row>
    <row r="39" spans="1:19" ht="12.75" customHeight="1" x14ac:dyDescent="0.2">
      <c r="D39" s="569"/>
      <c r="E39" s="135" t="s">
        <v>1903</v>
      </c>
      <c r="F39" s="1092" t="str">
        <f>Translations!$B$825</f>
        <v>Contenu énergétique (chaleur exothermique)</v>
      </c>
      <c r="G39" s="1092"/>
      <c r="H39" s="1093"/>
      <c r="I39" s="1094"/>
      <c r="J39" s="1095"/>
      <c r="K39" s="1096"/>
      <c r="L39" s="1097"/>
      <c r="M39" s="1096"/>
      <c r="N39" s="1097"/>
      <c r="P39" s="274"/>
      <c r="Q39" s="274"/>
      <c r="R39" s="274"/>
    </row>
    <row r="40" spans="1:19" ht="12.75" customHeight="1" x14ac:dyDescent="0.2">
      <c r="D40" s="569"/>
      <c r="E40" s="135" t="s">
        <v>866</v>
      </c>
      <c r="F40" s="1074" t="str">
        <f>Translations!$B$826</f>
        <v>Apport d’électricité pour la production de chaleur</v>
      </c>
      <c r="G40" s="1074"/>
      <c r="H40" s="1075"/>
      <c r="I40" s="1087"/>
      <c r="J40" s="1088"/>
      <c r="K40" s="1089"/>
      <c r="L40" s="1090"/>
      <c r="M40" s="1089"/>
      <c r="N40" s="1091"/>
      <c r="P40" s="274"/>
      <c r="Q40" s="274"/>
      <c r="R40" s="274"/>
    </row>
    <row r="41" spans="1:19" ht="5.0999999999999996" customHeight="1" x14ac:dyDescent="0.2">
      <c r="D41" s="569"/>
      <c r="P41" s="274"/>
      <c r="Q41" s="274"/>
      <c r="R41" s="274"/>
    </row>
    <row r="42" spans="1:19" ht="12.75" customHeight="1" x14ac:dyDescent="0.2">
      <c r="D42" s="569"/>
      <c r="E42" s="135" t="s">
        <v>867</v>
      </c>
      <c r="F42" s="1076" t="str">
        <f>Translations!$B$257</f>
        <v>Description de la méthode appliquée</v>
      </c>
      <c r="G42" s="1076"/>
      <c r="H42" s="1076"/>
      <c r="I42" s="1076"/>
      <c r="J42" s="1076"/>
      <c r="K42" s="1076"/>
      <c r="L42" s="1076"/>
      <c r="M42" s="1076"/>
      <c r="N42" s="1076"/>
      <c r="P42" s="274"/>
      <c r="Q42" s="274"/>
      <c r="R42" s="274"/>
    </row>
    <row r="43" spans="1:19" ht="5.0999999999999996" customHeight="1" x14ac:dyDescent="0.2">
      <c r="D43" s="569"/>
      <c r="E43" s="135"/>
      <c r="F43" s="576"/>
      <c r="G43" s="576"/>
      <c r="H43" s="576"/>
      <c r="I43" s="576"/>
      <c r="J43" s="576"/>
      <c r="K43" s="576"/>
      <c r="L43" s="576"/>
      <c r="M43" s="576"/>
      <c r="N43" s="576"/>
      <c r="P43" s="280"/>
      <c r="Q43" s="274"/>
      <c r="R43" s="274"/>
    </row>
    <row r="44" spans="1:19" ht="12.75" customHeight="1" x14ac:dyDescent="0.2">
      <c r="D44" s="569"/>
      <c r="E44" s="135"/>
      <c r="F44" s="1113" t="str">
        <f>HYPERLINK("#" &amp; Q44,EUConst_MsgDescription)</f>
        <v>La liste des éléments qui doivent figurer dans la présente description se trouve au début de la présente fiche!</v>
      </c>
      <c r="G44" s="1114"/>
      <c r="H44" s="1114"/>
      <c r="I44" s="1114"/>
      <c r="J44" s="1114"/>
      <c r="K44" s="1114"/>
      <c r="L44" s="1114"/>
      <c r="M44" s="1114"/>
      <c r="N44" s="1115"/>
      <c r="P44" s="24" t="s">
        <v>441</v>
      </c>
      <c r="Q44" s="414" t="str">
        <f>"#"&amp;ADDRESS(ROW($C$8),COLUMN($C$8))</f>
        <v>#$C$8</v>
      </c>
      <c r="R44" s="274"/>
    </row>
    <row r="45" spans="1:19" ht="5.0999999999999996" customHeight="1" x14ac:dyDescent="0.2">
      <c r="D45" s="569"/>
      <c r="E45" s="26"/>
      <c r="F45" s="1116"/>
      <c r="G45" s="1116"/>
      <c r="H45" s="1116"/>
      <c r="I45" s="1116"/>
      <c r="J45" s="1116"/>
      <c r="K45" s="1116"/>
      <c r="L45" s="1116"/>
      <c r="M45" s="1116"/>
      <c r="N45" s="1116"/>
      <c r="P45" s="280"/>
      <c r="Q45" s="274"/>
      <c r="R45" s="274"/>
    </row>
    <row r="46" spans="1:19" ht="38.25" customHeight="1" x14ac:dyDescent="0.2">
      <c r="D46" s="26"/>
      <c r="E46" s="296"/>
      <c r="F46" s="1117"/>
      <c r="G46" s="1118"/>
      <c r="H46" s="1118"/>
      <c r="I46" s="1118"/>
      <c r="J46" s="1118"/>
      <c r="K46" s="1118"/>
      <c r="L46" s="1118"/>
      <c r="M46" s="1118"/>
      <c r="N46" s="1119"/>
      <c r="P46" s="274"/>
      <c r="Q46" s="274"/>
      <c r="R46" s="274"/>
    </row>
    <row r="47" spans="1:19" ht="5.0999999999999996" customHeight="1" x14ac:dyDescent="0.2">
      <c r="P47" s="274"/>
      <c r="Q47" s="274"/>
      <c r="R47" s="274"/>
    </row>
    <row r="48" spans="1:19" ht="12.75" customHeight="1" x14ac:dyDescent="0.2">
      <c r="D48" s="569"/>
      <c r="E48" s="135" t="s">
        <v>868</v>
      </c>
      <c r="F48" s="1120" t="str">
        <f>Translations!$B$210</f>
        <v>Référence de fichiers externes, le cas échéant</v>
      </c>
      <c r="G48" s="1120"/>
      <c r="H48" s="1120"/>
      <c r="I48" s="1120"/>
      <c r="J48" s="1120"/>
      <c r="K48" s="1049"/>
      <c r="L48" s="1049"/>
      <c r="M48" s="1049"/>
      <c r="N48" s="1049"/>
      <c r="P48" s="274"/>
      <c r="Q48" s="274"/>
      <c r="R48" s="274" t="s">
        <v>417</v>
      </c>
    </row>
    <row r="49" spans="3:18" ht="5.0999999999999996" customHeight="1" thickBot="1" x14ac:dyDescent="0.25">
      <c r="D49" s="569"/>
      <c r="P49" s="274"/>
      <c r="Q49" s="274"/>
    </row>
    <row r="50" spans="3:18" ht="12.75" customHeight="1" x14ac:dyDescent="0.2">
      <c r="D50" s="569" t="s">
        <v>119</v>
      </c>
      <c r="E50" s="1102" t="str">
        <f>Translations!$B$258</f>
        <v>La hiérarchie a-t-elle été respectée?</v>
      </c>
      <c r="F50" s="1102"/>
      <c r="G50" s="1102"/>
      <c r="H50" s="1103"/>
      <c r="I50" s="291"/>
      <c r="J50" s="287" t="str">
        <f>Translations!$B$259</f>
        <v xml:space="preserve"> Si tel n'est pas le cas, pourquoi?</v>
      </c>
      <c r="K50" s="1087"/>
      <c r="L50" s="1088"/>
      <c r="M50" s="1088"/>
      <c r="N50" s="1104"/>
      <c r="P50" s="280"/>
      <c r="Q50" s="274"/>
      <c r="R50" s="281" t="b">
        <f>AND(I50&lt;&gt;"",I50=TRUE)</f>
        <v>0</v>
      </c>
    </row>
    <row r="51" spans="3:18" ht="25.5" customHeight="1" x14ac:dyDescent="0.2">
      <c r="E51" s="1045"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51" s="1046"/>
      <c r="G51" s="1046"/>
      <c r="H51" s="1046"/>
      <c r="I51" s="1046"/>
      <c r="J51" s="1046"/>
      <c r="K51" s="1046"/>
      <c r="L51" s="1046"/>
      <c r="M51" s="1046"/>
      <c r="N51" s="1046"/>
      <c r="P51" s="274"/>
      <c r="Q51" s="274"/>
      <c r="R51" s="283"/>
    </row>
    <row r="52" spans="3:18" ht="12.75" customHeight="1" x14ac:dyDescent="0.2">
      <c r="D52" s="569"/>
      <c r="E52" s="252" t="s">
        <v>263</v>
      </c>
      <c r="F52" s="1050" t="str">
        <f>Translations!$B$261</f>
        <v>Évaluation de l'incertitude: d’autres sources de données permettent d’abaisser le degré d’incertitude sur la base de l’évaluation simplifiée de l’incertitude visée à l’article 7, paragraphe 2, des RATG.</v>
      </c>
      <c r="G52" s="1098"/>
      <c r="H52" s="1098"/>
      <c r="I52" s="1098"/>
      <c r="J52" s="1098"/>
      <c r="K52" s="1098"/>
      <c r="L52" s="1098"/>
      <c r="M52" s="1098"/>
      <c r="N52" s="1098"/>
      <c r="P52" s="274"/>
      <c r="Q52" s="274"/>
      <c r="R52" s="283"/>
    </row>
    <row r="53" spans="3:18" ht="12.75" customHeight="1" x14ac:dyDescent="0.2">
      <c r="D53" s="569"/>
      <c r="E53" s="252" t="s">
        <v>263</v>
      </c>
      <c r="F53" s="1050" t="str">
        <f>Translations!$B$262</f>
        <v>Manque de faisabilité technique: l’utilisation de meilleures sources de données est techniquement impossible.</v>
      </c>
      <c r="G53" s="1098"/>
      <c r="H53" s="1098"/>
      <c r="I53" s="1098"/>
      <c r="J53" s="1098"/>
      <c r="K53" s="1098"/>
      <c r="L53" s="1098"/>
      <c r="M53" s="1098"/>
      <c r="N53" s="1098"/>
      <c r="P53" s="274"/>
      <c r="Q53" s="274"/>
      <c r="R53" s="283"/>
    </row>
    <row r="54" spans="3:18" ht="12.75" customHeight="1" x14ac:dyDescent="0.2">
      <c r="D54" s="569"/>
      <c r="E54" s="252" t="s">
        <v>263</v>
      </c>
      <c r="F54" s="1050" t="str">
        <f>Translations!$B$263</f>
        <v>Coûts excessifs: l’utilisation de meilleures sources de données entraînerait des coûts excessifs.</v>
      </c>
      <c r="G54" s="1098"/>
      <c r="H54" s="1098"/>
      <c r="I54" s="1098"/>
      <c r="J54" s="1098"/>
      <c r="K54" s="1098"/>
      <c r="L54" s="1098"/>
      <c r="M54" s="1098"/>
      <c r="N54" s="1098"/>
      <c r="P54" s="274"/>
      <c r="Q54" s="274"/>
      <c r="R54" s="283"/>
    </row>
    <row r="55" spans="3:18" ht="5.0999999999999996" customHeight="1" x14ac:dyDescent="0.2">
      <c r="E55" s="575"/>
      <c r="F55" s="575"/>
      <c r="G55" s="575"/>
      <c r="H55" s="575"/>
      <c r="I55" s="575"/>
      <c r="J55" s="575"/>
      <c r="K55" s="575"/>
      <c r="L55" s="575"/>
      <c r="M55" s="575"/>
      <c r="N55" s="575"/>
      <c r="P55" s="280"/>
      <c r="Q55" s="285"/>
      <c r="R55" s="283"/>
    </row>
    <row r="56" spans="3:18" ht="12.75" customHeight="1" x14ac:dyDescent="0.2">
      <c r="D56" s="569"/>
      <c r="E56" s="12"/>
      <c r="F56" s="1076" t="str">
        <f>Translations!$B$264</f>
        <v>Autres précisions concernant l’écart pris rapport à la hiérarchie</v>
      </c>
      <c r="G56" s="1076"/>
      <c r="H56" s="1076"/>
      <c r="I56" s="1076"/>
      <c r="J56" s="1076"/>
      <c r="K56" s="1076"/>
      <c r="L56" s="1076"/>
      <c r="M56" s="1076"/>
      <c r="N56" s="1076"/>
      <c r="P56" s="280"/>
      <c r="Q56" s="285"/>
      <c r="R56" s="283"/>
    </row>
    <row r="57" spans="3:18" ht="25.5" customHeight="1" thickBot="1" x14ac:dyDescent="0.25">
      <c r="E57" s="12"/>
      <c r="F57" s="1077"/>
      <c r="G57" s="1078"/>
      <c r="H57" s="1078"/>
      <c r="I57" s="1078"/>
      <c r="J57" s="1078"/>
      <c r="K57" s="1078"/>
      <c r="L57" s="1078"/>
      <c r="M57" s="1078"/>
      <c r="N57" s="1079"/>
      <c r="P57" s="280"/>
      <c r="Q57" s="285"/>
      <c r="R57" s="290" t="b">
        <f>R50</f>
        <v>0</v>
      </c>
    </row>
    <row r="58" spans="3:18" ht="12.75" customHeight="1" x14ac:dyDescent="0.2">
      <c r="P58" s="280"/>
      <c r="Q58" s="274"/>
      <c r="R58" s="274"/>
    </row>
    <row r="59" spans="3:18" ht="16.5" customHeight="1" x14ac:dyDescent="0.2">
      <c r="C59" s="271" t="s">
        <v>212</v>
      </c>
      <c r="D59" s="929" t="str">
        <f>Translations!$B$265</f>
        <v>Chaleur mesurable au niveau de l’installation</v>
      </c>
      <c r="E59" s="929"/>
      <c r="F59" s="929"/>
      <c r="G59" s="929"/>
      <c r="H59" s="929"/>
      <c r="I59" s="929"/>
      <c r="J59" s="929"/>
      <c r="K59" s="929"/>
      <c r="L59" s="929"/>
      <c r="M59" s="929"/>
      <c r="N59" s="929"/>
      <c r="P59" s="274"/>
      <c r="Q59" s="274"/>
      <c r="R59" s="274"/>
    </row>
    <row r="60" spans="3:18" ht="5.0999999999999996" customHeight="1" x14ac:dyDescent="0.2">
      <c r="P60" s="274"/>
      <c r="Q60" s="274"/>
      <c r="R60" s="274"/>
    </row>
    <row r="61" spans="3:18" ht="12.75" customHeight="1" x14ac:dyDescent="0.2">
      <c r="D61" s="22" t="s">
        <v>112</v>
      </c>
      <c r="E61" s="1105" t="str">
        <f>Translations!$B$266</f>
        <v>Flux de chaleur mesurable (importation, exportation, consommation et production)</v>
      </c>
      <c r="F61" s="1105"/>
      <c r="G61" s="1105"/>
      <c r="H61" s="1105"/>
      <c r="I61" s="1105"/>
      <c r="J61" s="1105"/>
      <c r="K61" s="1105"/>
      <c r="L61" s="1105"/>
      <c r="M61" s="1105"/>
      <c r="N61" s="1105"/>
      <c r="P61" s="280"/>
      <c r="Q61" s="274"/>
      <c r="R61" s="274"/>
    </row>
    <row r="62" spans="3:18" ht="12.75" customHeight="1" x14ac:dyDescent="0.2">
      <c r="E62" s="1106" t="str">
        <f>Translations!$B$267</f>
        <v>Pour les besoins spécifiques de la collecte de données aux fins des mesures nationales d’exécution (NIM), la présente section doit couvrir toutes les données fournies dans la section E.II du modèle de «collecte des données de référence».</v>
      </c>
      <c r="F62" s="1107"/>
      <c r="G62" s="1107"/>
      <c r="H62" s="1107"/>
      <c r="I62" s="1107"/>
      <c r="J62" s="1107"/>
      <c r="K62" s="1107"/>
      <c r="L62" s="1107"/>
      <c r="M62" s="1107"/>
      <c r="N62" s="1107"/>
      <c r="P62" s="280"/>
      <c r="Q62" s="274"/>
      <c r="R62" s="274"/>
    </row>
    <row r="63" spans="3:18" ht="12.75" customHeight="1" x14ac:dyDescent="0.2">
      <c r="D63" s="569" t="s">
        <v>118</v>
      </c>
      <c r="E63" s="1108" t="str">
        <f>Translations!$B$268</f>
        <v>Les flux de chaleur mesurable sont-ils pertinents pour l’installation?</v>
      </c>
      <c r="F63" s="1108"/>
      <c r="G63" s="1108"/>
      <c r="H63" s="1108"/>
      <c r="I63" s="1108"/>
      <c r="J63" s="1108"/>
      <c r="K63" s="1108"/>
      <c r="L63" s="1108"/>
      <c r="M63" s="1109"/>
      <c r="N63" s="1109"/>
      <c r="P63" s="280"/>
      <c r="Q63" s="274"/>
      <c r="R63" s="274"/>
    </row>
    <row r="64" spans="3:18" ht="12.75" customHeight="1" x14ac:dyDescent="0.2">
      <c r="D64" s="569"/>
      <c r="J64" s="1121" t="str">
        <f>IF(AND(M63&lt;&gt;"",M63=FALSE),HYPERLINK("#" &amp; Q64,EUconst_MsgGoOn),"")</f>
        <v/>
      </c>
      <c r="K64" s="1122"/>
      <c r="L64" s="1122"/>
      <c r="M64" s="1122"/>
      <c r="N64" s="1123"/>
      <c r="P64" s="24" t="s">
        <v>441</v>
      </c>
      <c r="Q64" s="79" t="str">
        <f>"#"&amp;ADDRESS(ROW(D95),COLUMN(D95))</f>
        <v>#$D$95</v>
      </c>
      <c r="R64" s="274"/>
    </row>
    <row r="65" spans="1:18" ht="5.0999999999999996" customHeight="1" x14ac:dyDescent="0.2">
      <c r="D65" s="569"/>
      <c r="E65" s="569"/>
      <c r="F65" s="569"/>
      <c r="G65" s="569"/>
      <c r="H65" s="569"/>
      <c r="I65" s="569"/>
      <c r="J65" s="569"/>
      <c r="K65" s="569"/>
      <c r="L65" s="569"/>
      <c r="M65" s="569"/>
      <c r="N65" s="569"/>
      <c r="P65" s="24"/>
      <c r="Q65" s="274"/>
      <c r="R65" s="274"/>
    </row>
    <row r="66" spans="1:18" ht="12.75" customHeight="1" x14ac:dyDescent="0.2">
      <c r="D66" s="569" t="s">
        <v>119</v>
      </c>
      <c r="E66" s="1108" t="str">
        <f>Translations!$B$249</f>
        <v>Informations relatives à la méthode appliquée</v>
      </c>
      <c r="F66" s="1108"/>
      <c r="G66" s="1108"/>
      <c r="H66" s="1108"/>
      <c r="I66" s="1108"/>
      <c r="J66" s="1108"/>
      <c r="K66" s="1108"/>
      <c r="L66" s="1108"/>
      <c r="M66" s="1108"/>
      <c r="N66" s="1108"/>
      <c r="P66" s="280"/>
      <c r="Q66" s="274"/>
      <c r="R66" s="274"/>
    </row>
    <row r="67" spans="1:18" ht="12.75" customHeight="1" x14ac:dyDescent="0.2">
      <c r="D67" s="569"/>
      <c r="E67" s="1045" t="str">
        <f>Translations!$B$269</f>
        <v>Pour chacun des flux de chaleur mesurable, veuillez sélectionner ci-dessous:</v>
      </c>
      <c r="F67" s="1046"/>
      <c r="G67" s="1046"/>
      <c r="H67" s="1046"/>
      <c r="I67" s="1046"/>
      <c r="J67" s="1046"/>
      <c r="K67" s="1046"/>
      <c r="L67" s="1046"/>
      <c r="M67" s="1046"/>
      <c r="N67" s="1046"/>
      <c r="P67" s="274"/>
      <c r="Q67" s="274"/>
      <c r="R67" s="274"/>
    </row>
    <row r="68" spans="1:18" ht="12.75" customHeight="1" x14ac:dyDescent="0.2">
      <c r="D68" s="569"/>
      <c r="E68" s="39" t="s">
        <v>263</v>
      </c>
      <c r="F68" s="1099" t="str">
        <f>Translations!$B$270</f>
        <v>la source de données utilisée pour les flux d’énergie conformément à l’annexe VII, section 4.5, des RATG.</v>
      </c>
      <c r="G68" s="1100"/>
      <c r="H68" s="1100"/>
      <c r="I68" s="1100"/>
      <c r="J68" s="1100"/>
      <c r="K68" s="1100"/>
      <c r="L68" s="1100"/>
      <c r="M68" s="1100"/>
      <c r="N68" s="1100"/>
      <c r="P68" s="274"/>
      <c r="Q68" s="274"/>
      <c r="R68" s="274"/>
    </row>
    <row r="69" spans="1:18" ht="25.5" customHeight="1" x14ac:dyDescent="0.2">
      <c r="D69" s="569"/>
      <c r="E69" s="39"/>
      <c r="F69" s="1099"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69" s="1100"/>
      <c r="H69" s="1100"/>
      <c r="I69" s="1100"/>
      <c r="J69" s="1100"/>
      <c r="K69" s="1100"/>
      <c r="L69" s="1100"/>
      <c r="M69" s="1100"/>
      <c r="N69" s="1100"/>
      <c r="P69" s="274"/>
      <c r="Q69" s="274"/>
      <c r="R69" s="274"/>
    </row>
    <row r="70" spans="1:18" ht="25.5" customHeight="1" x14ac:dyDescent="0.2">
      <c r="D70" s="569"/>
      <c r="E70" s="39"/>
      <c r="F70" s="1099" t="str">
        <f>Translations!$B$271</f>
        <v>Par exemple, si la chaleur est importée et consommée au sein de l’installation, il est possible de mesurer les flux importés au moyen d’instruments soumis à un contrôle métrologique légal national [section 4.5 a)] et les quantités consommées au moyen d’autres compteurs placés sous le contrôle de l'exploitant [section 4.5 b)].</v>
      </c>
      <c r="G70" s="1100"/>
      <c r="H70" s="1100"/>
      <c r="I70" s="1100"/>
      <c r="J70" s="1100"/>
      <c r="K70" s="1100"/>
      <c r="L70" s="1100"/>
      <c r="M70" s="1100"/>
      <c r="N70" s="1100"/>
      <c r="P70" s="274"/>
      <c r="Q70" s="274"/>
      <c r="R70" s="274"/>
    </row>
    <row r="71" spans="1:18" ht="12.75" customHeight="1" x14ac:dyDescent="0.2">
      <c r="D71" s="569"/>
      <c r="E71" s="39" t="s">
        <v>263</v>
      </c>
      <c r="F71" s="1099" t="str">
        <f>Translations!$B$272</f>
        <v>la méthode utilisée aux fins de la détermination des quantités nettes conformément à l’annexe VII, section 7.2, des RATG.</v>
      </c>
      <c r="G71" s="1100"/>
      <c r="H71" s="1100"/>
      <c r="I71" s="1100"/>
      <c r="J71" s="1100"/>
      <c r="K71" s="1100"/>
      <c r="L71" s="1100"/>
      <c r="M71" s="1100"/>
      <c r="N71" s="1100"/>
      <c r="P71" s="274"/>
      <c r="Q71" s="274"/>
      <c r="R71" s="274"/>
    </row>
    <row r="72" spans="1:18" ht="25.5" customHeight="1" thickBot="1" x14ac:dyDescent="0.25">
      <c r="I72" s="1112" t="str">
        <f>Translations!$B$254</f>
        <v>Source de données</v>
      </c>
      <c r="J72" s="1112"/>
      <c r="K72" s="1112" t="str">
        <f>Translations!$B$255</f>
        <v>Autre source de données (le cas échéant)</v>
      </c>
      <c r="L72" s="1112"/>
      <c r="M72" s="1112" t="str">
        <f>Translations!$B$255</f>
        <v>Autre source de données (le cas échéant)</v>
      </c>
      <c r="N72" s="1112"/>
      <c r="P72" s="280"/>
      <c r="Q72" s="274"/>
      <c r="R72" s="274" t="s">
        <v>417</v>
      </c>
    </row>
    <row r="73" spans="1:18" ht="12.75" customHeight="1" x14ac:dyDescent="0.2">
      <c r="D73" s="569"/>
      <c r="E73" s="135" t="s">
        <v>864</v>
      </c>
      <c r="F73" s="1074" t="str">
        <f>Translations!$B$273</f>
        <v>Quantification des flux de chaleur mesurable</v>
      </c>
      <c r="G73" s="1074"/>
      <c r="H73" s="1075"/>
      <c r="I73" s="1087"/>
      <c r="J73" s="1088"/>
      <c r="K73" s="1089"/>
      <c r="L73" s="1090"/>
      <c r="M73" s="1089"/>
      <c r="N73" s="1091"/>
      <c r="P73" s="274"/>
      <c r="Q73" s="274"/>
      <c r="R73" s="281" t="b">
        <f>AND(M63&lt;&gt;"",M63=FALSE)</f>
        <v>0</v>
      </c>
    </row>
    <row r="74" spans="1:18" ht="12.75" customHeight="1" x14ac:dyDescent="0.2">
      <c r="D74" s="569"/>
      <c r="E74" s="135" t="s">
        <v>865</v>
      </c>
      <c r="F74" s="1074" t="str">
        <f>Translations!$B$274</f>
        <v xml:space="preserve">Flux de chaleur mesurable nette </v>
      </c>
      <c r="G74" s="1074"/>
      <c r="H74" s="1075"/>
      <c r="I74" s="1087"/>
      <c r="J74" s="1088"/>
      <c r="K74" s="1089"/>
      <c r="L74" s="1090"/>
      <c r="M74" s="1089"/>
      <c r="N74" s="1091"/>
      <c r="P74" s="274"/>
      <c r="Q74" s="274"/>
      <c r="R74" s="282" t="b">
        <f>R73</f>
        <v>0</v>
      </c>
    </row>
    <row r="75" spans="1:18" ht="5.0999999999999996" customHeight="1" x14ac:dyDescent="0.2">
      <c r="D75" s="569"/>
      <c r="P75" s="280"/>
      <c r="Q75" s="274"/>
      <c r="R75" s="283"/>
    </row>
    <row r="76" spans="1:18" ht="12.75" customHeight="1" x14ac:dyDescent="0.2">
      <c r="D76" s="569"/>
      <c r="E76" s="135" t="s">
        <v>866</v>
      </c>
      <c r="F76" s="1076" t="str">
        <f>Translations!$B$257</f>
        <v>Description de la méthode appliquée</v>
      </c>
      <c r="G76" s="1076"/>
      <c r="H76" s="1076"/>
      <c r="I76" s="1076"/>
      <c r="J76" s="1076"/>
      <c r="K76" s="1076"/>
      <c r="L76" s="1076"/>
      <c r="M76" s="1076"/>
      <c r="N76" s="1076"/>
      <c r="P76" s="280"/>
      <c r="Q76" s="274"/>
      <c r="R76" s="283"/>
    </row>
    <row r="77" spans="1:18" ht="5.0999999999999996" customHeight="1" x14ac:dyDescent="0.2">
      <c r="D77" s="569"/>
      <c r="E77" s="135"/>
      <c r="F77" s="576"/>
      <c r="G77" s="576"/>
      <c r="H77" s="576"/>
      <c r="I77" s="576"/>
      <c r="J77" s="576"/>
      <c r="K77" s="576"/>
      <c r="L77" s="576"/>
      <c r="M77" s="576"/>
      <c r="N77" s="576"/>
      <c r="P77" s="280"/>
      <c r="Q77" s="274"/>
      <c r="R77" s="283"/>
    </row>
    <row r="78" spans="1:18" ht="12.75" customHeight="1" x14ac:dyDescent="0.2">
      <c r="D78" s="569"/>
      <c r="E78" s="135"/>
      <c r="F78" s="1124" t="str">
        <f>IF(M63,HYPERLINK("#" &amp; Q78,EUConst_MsgDescription),"")</f>
        <v/>
      </c>
      <c r="G78" s="1125"/>
      <c r="H78" s="1125"/>
      <c r="I78" s="1125"/>
      <c r="J78" s="1125"/>
      <c r="K78" s="1125"/>
      <c r="L78" s="1125"/>
      <c r="M78" s="1125"/>
      <c r="N78" s="1126"/>
      <c r="P78" s="24" t="s">
        <v>441</v>
      </c>
      <c r="Q78" s="331" t="str">
        <f>"#"&amp;ADDRESS(ROW($C$8),COLUMN($C$8))</f>
        <v>#$C$8</v>
      </c>
      <c r="R78" s="283"/>
    </row>
    <row r="79" spans="1:18" ht="5.0999999999999996" customHeight="1" x14ac:dyDescent="0.2">
      <c r="D79" s="569"/>
      <c r="E79" s="26"/>
      <c r="F79" s="1116"/>
      <c r="G79" s="1116"/>
      <c r="H79" s="1116"/>
      <c r="I79" s="1116"/>
      <c r="J79" s="1116"/>
      <c r="K79" s="1116"/>
      <c r="L79" s="1116"/>
      <c r="M79" s="1116"/>
      <c r="N79" s="1116"/>
      <c r="P79" s="280"/>
      <c r="Q79" s="274"/>
      <c r="R79" s="283"/>
    </row>
    <row r="80" spans="1:18" s="278" customFormat="1" ht="38.85" customHeight="1" x14ac:dyDescent="0.2">
      <c r="A80" s="277"/>
      <c r="B80" s="12"/>
      <c r="C80" s="38"/>
      <c r="D80" s="26"/>
      <c r="E80" s="26"/>
      <c r="F80" s="1077"/>
      <c r="G80" s="1078"/>
      <c r="H80" s="1078"/>
      <c r="I80" s="1078"/>
      <c r="J80" s="1078"/>
      <c r="K80" s="1078"/>
      <c r="L80" s="1078"/>
      <c r="M80" s="1078"/>
      <c r="N80" s="1079"/>
      <c r="O80" s="38"/>
      <c r="P80" s="284"/>
      <c r="Q80" s="285"/>
      <c r="R80" s="286" t="b">
        <f>R74</f>
        <v>0</v>
      </c>
    </row>
    <row r="81" spans="3:18" ht="5.0999999999999996" customHeight="1" x14ac:dyDescent="0.2">
      <c r="D81" s="569"/>
      <c r="P81" s="274"/>
      <c r="Q81" s="274"/>
      <c r="R81" s="283"/>
    </row>
    <row r="82" spans="3:18" ht="12.75" customHeight="1" x14ac:dyDescent="0.2">
      <c r="D82" s="569"/>
      <c r="E82" s="135" t="s">
        <v>867</v>
      </c>
      <c r="F82" s="1120" t="str">
        <f>Translations!$B$275</f>
        <v>Référence de fichier externe, le cas échéant</v>
      </c>
      <c r="G82" s="1120"/>
      <c r="H82" s="1120"/>
      <c r="I82" s="1120"/>
      <c r="J82" s="1120"/>
      <c r="K82" s="1049"/>
      <c r="L82" s="1049"/>
      <c r="M82" s="1049"/>
      <c r="N82" s="1049"/>
      <c r="P82" s="274"/>
      <c r="Q82" s="274"/>
      <c r="R82" s="286" t="b">
        <f>R80</f>
        <v>0</v>
      </c>
    </row>
    <row r="83" spans="3:18" ht="5.0999999999999996" customHeight="1" x14ac:dyDescent="0.2">
      <c r="D83" s="569"/>
      <c r="P83" s="280"/>
      <c r="Q83" s="285"/>
      <c r="R83" s="283"/>
    </row>
    <row r="84" spans="3:18" ht="12.75" customHeight="1" x14ac:dyDescent="0.2">
      <c r="D84" s="569" t="s">
        <v>119</v>
      </c>
      <c r="E84" s="1102" t="str">
        <f>Translations!$B$258</f>
        <v>La hiérarchie a-t-elle été respectée?</v>
      </c>
      <c r="F84" s="1102"/>
      <c r="G84" s="1102"/>
      <c r="H84" s="1103"/>
      <c r="I84" s="291"/>
      <c r="J84" s="287" t="str">
        <f>Translations!$B$259</f>
        <v xml:space="preserve"> Si tel n'est pas le cas, pourquoi?</v>
      </c>
      <c r="K84" s="1087"/>
      <c r="L84" s="1088"/>
      <c r="M84" s="1088"/>
      <c r="N84" s="1104"/>
      <c r="P84" s="280"/>
      <c r="Q84" s="288" t="b">
        <f>R82</f>
        <v>0</v>
      </c>
      <c r="R84" s="289" t="b">
        <f>OR(R80,AND(I84&lt;&gt;"",I84=TRUE))</f>
        <v>0</v>
      </c>
    </row>
    <row r="85" spans="3:18" ht="25.5" customHeight="1" x14ac:dyDescent="0.2">
      <c r="E85" s="1045"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85" s="1046"/>
      <c r="G85" s="1046"/>
      <c r="H85" s="1046"/>
      <c r="I85" s="1046"/>
      <c r="J85" s="1046"/>
      <c r="K85" s="1046"/>
      <c r="L85" s="1046"/>
      <c r="M85" s="1046"/>
      <c r="N85" s="1046"/>
      <c r="P85" s="274"/>
      <c r="Q85" s="274"/>
      <c r="R85" s="283"/>
    </row>
    <row r="86" spans="3:18" ht="12.75" customHeight="1" x14ac:dyDescent="0.2">
      <c r="D86" s="569"/>
      <c r="E86" s="252" t="s">
        <v>263</v>
      </c>
      <c r="F86" s="1050" t="str">
        <f>Translations!$B$261</f>
        <v>Évaluation de l'incertitude: d’autres sources de données permettent d’abaisser le degré d’incertitude sur la base de l’évaluation simplifiée de l’incertitude visée à l’article 7, paragraphe 2, des RATG.</v>
      </c>
      <c r="G86" s="1098"/>
      <c r="H86" s="1098"/>
      <c r="I86" s="1098"/>
      <c r="J86" s="1098"/>
      <c r="K86" s="1098"/>
      <c r="L86" s="1098"/>
      <c r="M86" s="1098"/>
      <c r="N86" s="1098"/>
      <c r="P86" s="274"/>
      <c r="Q86" s="274"/>
      <c r="R86" s="283"/>
    </row>
    <row r="87" spans="3:18" ht="12.75" customHeight="1" x14ac:dyDescent="0.2">
      <c r="D87" s="569"/>
      <c r="E87" s="252" t="s">
        <v>263</v>
      </c>
      <c r="F87" s="1050" t="str">
        <f>Translations!$B$262</f>
        <v>Manque de faisabilité technique: l’utilisation de meilleures sources de données est techniquement impossible.</v>
      </c>
      <c r="G87" s="1098"/>
      <c r="H87" s="1098"/>
      <c r="I87" s="1098"/>
      <c r="J87" s="1098"/>
      <c r="K87" s="1098"/>
      <c r="L87" s="1098"/>
      <c r="M87" s="1098"/>
      <c r="N87" s="1098"/>
      <c r="P87" s="274"/>
      <c r="Q87" s="274"/>
      <c r="R87" s="283"/>
    </row>
    <row r="88" spans="3:18" ht="12.75" customHeight="1" x14ac:dyDescent="0.2">
      <c r="D88" s="569"/>
      <c r="E88" s="252" t="s">
        <v>263</v>
      </c>
      <c r="F88" s="1050" t="str">
        <f>Translations!$B$263</f>
        <v>Coûts excessifs: l’utilisation de meilleures sources de données entraînerait des coûts excessifs.</v>
      </c>
      <c r="G88" s="1098"/>
      <c r="H88" s="1098"/>
      <c r="I88" s="1098"/>
      <c r="J88" s="1098"/>
      <c r="K88" s="1098"/>
      <c r="L88" s="1098"/>
      <c r="M88" s="1098"/>
      <c r="N88" s="1098"/>
      <c r="P88" s="274"/>
      <c r="Q88" s="274"/>
      <c r="R88" s="283"/>
    </row>
    <row r="89" spans="3:18" ht="5.0999999999999996" customHeight="1" x14ac:dyDescent="0.2">
      <c r="E89" s="575"/>
      <c r="F89" s="575"/>
      <c r="G89" s="575"/>
      <c r="H89" s="575"/>
      <c r="I89" s="575"/>
      <c r="J89" s="575"/>
      <c r="K89" s="575"/>
      <c r="L89" s="575"/>
      <c r="M89" s="575"/>
      <c r="N89" s="575"/>
      <c r="P89" s="280"/>
      <c r="Q89" s="285"/>
      <c r="R89" s="283"/>
    </row>
    <row r="90" spans="3:18" ht="12.75" customHeight="1" x14ac:dyDescent="0.2">
      <c r="D90" s="12"/>
      <c r="E90" s="12"/>
      <c r="F90" s="1076" t="str">
        <f>Translations!$B$264</f>
        <v>Autres précisions concernant l’écart pris rapport à la hiérarchie</v>
      </c>
      <c r="G90" s="1076"/>
      <c r="H90" s="1076"/>
      <c r="I90" s="1076"/>
      <c r="J90" s="1076"/>
      <c r="K90" s="1076"/>
      <c r="L90" s="1076"/>
      <c r="M90" s="1076"/>
      <c r="N90" s="1076"/>
      <c r="P90" s="280"/>
      <c r="Q90" s="285"/>
      <c r="R90" s="283"/>
    </row>
    <row r="91" spans="3:18" ht="25.5" customHeight="1" thickBot="1" x14ac:dyDescent="0.25">
      <c r="D91" s="12"/>
      <c r="E91" s="12"/>
      <c r="F91" s="1077"/>
      <c r="G91" s="1078"/>
      <c r="H91" s="1078"/>
      <c r="I91" s="1078"/>
      <c r="J91" s="1078"/>
      <c r="K91" s="1078"/>
      <c r="L91" s="1078"/>
      <c r="M91" s="1078"/>
      <c r="N91" s="1079"/>
      <c r="P91" s="280"/>
      <c r="Q91" s="285"/>
      <c r="R91" s="290" t="b">
        <f>R84</f>
        <v>0</v>
      </c>
    </row>
    <row r="92" spans="3:18" ht="12.75" customHeight="1" x14ac:dyDescent="0.2"/>
    <row r="93" spans="3:18" ht="16.5" customHeight="1" x14ac:dyDescent="0.2">
      <c r="C93" s="271" t="s">
        <v>519</v>
      </c>
      <c r="D93" s="929" t="str">
        <f>Translations!$B$276</f>
        <v>Bilan des gaz résiduaires au niveau de l’installation</v>
      </c>
      <c r="E93" s="929"/>
      <c r="F93" s="929"/>
      <c r="G93" s="929"/>
      <c r="H93" s="929"/>
      <c r="I93" s="929"/>
      <c r="J93" s="929"/>
      <c r="K93" s="929"/>
      <c r="L93" s="929"/>
      <c r="M93" s="929"/>
      <c r="N93" s="929"/>
      <c r="P93" s="274"/>
      <c r="Q93" s="274"/>
      <c r="R93" s="274"/>
    </row>
    <row r="94" spans="3:18" ht="5.0999999999999996" customHeight="1" x14ac:dyDescent="0.2">
      <c r="P94" s="274"/>
      <c r="Q94" s="274"/>
      <c r="R94" s="274"/>
    </row>
    <row r="95" spans="3:18" ht="12.75" customHeight="1" x14ac:dyDescent="0.2">
      <c r="D95" s="22" t="s">
        <v>112</v>
      </c>
      <c r="E95" s="1105" t="str">
        <f>Translations!$B$277</f>
        <v>Flux de gaz résiduaires (importation, exportation, consommation et production)</v>
      </c>
      <c r="F95" s="1105"/>
      <c r="G95" s="1105"/>
      <c r="H95" s="1105"/>
      <c r="I95" s="1105"/>
      <c r="J95" s="1105"/>
      <c r="K95" s="1105"/>
      <c r="L95" s="1105"/>
      <c r="M95" s="1105"/>
      <c r="N95" s="1105"/>
      <c r="P95" s="280"/>
      <c r="Q95" s="274"/>
      <c r="R95" s="274"/>
    </row>
    <row r="96" spans="3:18" ht="12.75" customHeight="1" x14ac:dyDescent="0.2">
      <c r="E96" s="1106" t="str">
        <f>Translations!$B$278</f>
        <v>Pour les besoins spécifiques de la collecte de données aux fins des mesures nationales d’exécution (NIM), la présente section doit couvrir toutes les données fournies dans la section E.III du modèle de «collecte des données de référence».</v>
      </c>
      <c r="F96" s="1107"/>
      <c r="G96" s="1107"/>
      <c r="H96" s="1107"/>
      <c r="I96" s="1107"/>
      <c r="J96" s="1107"/>
      <c r="K96" s="1107"/>
      <c r="L96" s="1107"/>
      <c r="M96" s="1107"/>
      <c r="N96" s="1107"/>
      <c r="P96" s="280"/>
      <c r="Q96" s="274"/>
      <c r="R96" s="274"/>
    </row>
    <row r="97" spans="4:18" ht="12.75" customHeight="1" x14ac:dyDescent="0.2">
      <c r="D97" s="569" t="s">
        <v>118</v>
      </c>
      <c r="E97" s="1108" t="str">
        <f>Translations!$B$279</f>
        <v>Les flux gaz résiduaires sont-ils pertinents pour l’installation?</v>
      </c>
      <c r="F97" s="1108"/>
      <c r="G97" s="1108"/>
      <c r="H97" s="1108"/>
      <c r="I97" s="1108"/>
      <c r="J97" s="1108"/>
      <c r="K97" s="1108"/>
      <c r="L97" s="1108"/>
      <c r="M97" s="1109"/>
      <c r="N97" s="1109"/>
      <c r="P97" s="280"/>
      <c r="Q97" s="274"/>
      <c r="R97" s="274"/>
    </row>
    <row r="98" spans="4:18" ht="12.75" customHeight="1" x14ac:dyDescent="0.2">
      <c r="D98" s="569"/>
      <c r="J98" s="1121" t="str">
        <f>IF(AND(M97&lt;&gt;"",M97=FALSE),HYPERLINK("#" &amp; Q98,EUconst_MsgGoOn),"")</f>
        <v/>
      </c>
      <c r="K98" s="1122"/>
      <c r="L98" s="1122"/>
      <c r="M98" s="1122"/>
      <c r="N98" s="1123"/>
      <c r="P98" s="24" t="s">
        <v>441</v>
      </c>
      <c r="Q98" s="79" t="str">
        <f>"#"&amp;ADDRESS(ROW(D128),COLUMN(D128))</f>
        <v>#$D$128</v>
      </c>
      <c r="R98" s="274"/>
    </row>
    <row r="99" spans="4:18" ht="5.0999999999999996" customHeight="1" x14ac:dyDescent="0.2">
      <c r="D99" s="569"/>
      <c r="E99" s="569"/>
      <c r="F99" s="569"/>
      <c r="G99" s="569"/>
      <c r="H99" s="569"/>
      <c r="I99" s="569"/>
      <c r="J99" s="569"/>
      <c r="K99" s="569"/>
      <c r="L99" s="569"/>
      <c r="M99" s="569"/>
      <c r="N99" s="569"/>
      <c r="P99" s="24"/>
      <c r="Q99" s="274"/>
      <c r="R99" s="274"/>
    </row>
    <row r="100" spans="4:18" ht="12.75" customHeight="1" x14ac:dyDescent="0.2">
      <c r="D100" s="569" t="s">
        <v>119</v>
      </c>
      <c r="E100" s="1108" t="str">
        <f>Translations!$B$249</f>
        <v>Informations relatives à la méthode appliquée</v>
      </c>
      <c r="F100" s="1108"/>
      <c r="G100" s="1108"/>
      <c r="H100" s="1108"/>
      <c r="I100" s="1108"/>
      <c r="J100" s="1108"/>
      <c r="K100" s="1108"/>
      <c r="L100" s="1108"/>
      <c r="M100" s="1108"/>
      <c r="N100" s="1108"/>
      <c r="P100" s="280"/>
      <c r="Q100" s="274"/>
      <c r="R100" s="274"/>
    </row>
    <row r="101" spans="4:18" ht="12.75" customHeight="1" x14ac:dyDescent="0.2">
      <c r="D101" s="569"/>
      <c r="E101" s="1045" t="str">
        <f>Translations!$B$280</f>
        <v>Pour chacun des flux de gaz résiduaires, veuillez sélectionner ci-dessous:</v>
      </c>
      <c r="F101" s="1046"/>
      <c r="G101" s="1046"/>
      <c r="H101" s="1046"/>
      <c r="I101" s="1046"/>
      <c r="J101" s="1046"/>
      <c r="K101" s="1046"/>
      <c r="L101" s="1046"/>
      <c r="M101" s="1046"/>
      <c r="N101" s="1046"/>
      <c r="P101" s="274"/>
      <c r="Q101" s="274"/>
      <c r="R101" s="274"/>
    </row>
    <row r="102" spans="4:18" ht="12.75" customHeight="1" x14ac:dyDescent="0.2">
      <c r="D102" s="569"/>
      <c r="E102" s="39" t="s">
        <v>263</v>
      </c>
      <c r="F102" s="1050" t="str">
        <f>Translations!$B$251</f>
        <v>la source de données utilisée pour déterminer les quantités conformément à l’annexe VII, section 4.4, des RATG.</v>
      </c>
      <c r="G102" s="1098"/>
      <c r="H102" s="1098"/>
      <c r="I102" s="1098"/>
      <c r="J102" s="1098"/>
      <c r="K102" s="1098"/>
      <c r="L102" s="1098"/>
      <c r="M102" s="1098"/>
      <c r="N102" s="1098"/>
      <c r="P102" s="274"/>
      <c r="Q102" s="274"/>
      <c r="R102" s="274"/>
    </row>
    <row r="103" spans="4:18" ht="25.5" customHeight="1" x14ac:dyDescent="0.2">
      <c r="D103" s="569"/>
      <c r="E103" s="39"/>
      <c r="F103" s="1099"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103" s="1100"/>
      <c r="H103" s="1100"/>
      <c r="I103" s="1100"/>
      <c r="J103" s="1100"/>
      <c r="K103" s="1100"/>
      <c r="L103" s="1100"/>
      <c r="M103" s="1100"/>
      <c r="N103" s="1100"/>
      <c r="P103" s="274"/>
      <c r="Q103" s="274"/>
      <c r="R103" s="274"/>
    </row>
    <row r="104" spans="4:18" ht="12.75" customHeight="1" x14ac:dyDescent="0.2">
      <c r="D104" s="569"/>
      <c r="E104" s="39" t="s">
        <v>263</v>
      </c>
      <c r="F104" s="1099" t="str">
        <f>Translations!$B$281</f>
        <v>la méthode utilisée aux fins de la détermination du contenu énergétique conformément à l’annexe VII, section 4.6, des RATG.</v>
      </c>
      <c r="G104" s="1100"/>
      <c r="H104" s="1100"/>
      <c r="I104" s="1100"/>
      <c r="J104" s="1100"/>
      <c r="K104" s="1100"/>
      <c r="L104" s="1100"/>
      <c r="M104" s="1100"/>
      <c r="N104" s="1100"/>
      <c r="P104" s="274"/>
      <c r="Q104" s="274"/>
      <c r="R104" s="274"/>
    </row>
    <row r="105" spans="4:18" ht="25.5" customHeight="1" thickBot="1" x14ac:dyDescent="0.25">
      <c r="I105" s="1112" t="str">
        <f>Translations!$B$254</f>
        <v>Source de données</v>
      </c>
      <c r="J105" s="1112"/>
      <c r="K105" s="1112" t="str">
        <f>Translations!$B$255</f>
        <v>Autre source de données (le cas échéant)</v>
      </c>
      <c r="L105" s="1112"/>
      <c r="M105" s="1112" t="str">
        <f>Translations!$B$255</f>
        <v>Autre source de données (le cas échéant)</v>
      </c>
      <c r="N105" s="1112"/>
      <c r="P105" s="280"/>
      <c r="Q105" s="274"/>
      <c r="R105" s="274" t="s">
        <v>417</v>
      </c>
    </row>
    <row r="106" spans="4:18" ht="12.75" customHeight="1" x14ac:dyDescent="0.2">
      <c r="D106" s="569"/>
      <c r="E106" s="135" t="s">
        <v>864</v>
      </c>
      <c r="F106" s="1074" t="str">
        <f>Translations!$B$282</f>
        <v>Quantification des flux de gaz résiduaires</v>
      </c>
      <c r="G106" s="1074"/>
      <c r="H106" s="1075"/>
      <c r="I106" s="1087"/>
      <c r="J106" s="1088"/>
      <c r="K106" s="1089"/>
      <c r="L106" s="1090"/>
      <c r="M106" s="1089"/>
      <c r="N106" s="1091"/>
      <c r="P106" s="274"/>
      <c r="Q106" s="274"/>
      <c r="R106" s="281" t="b">
        <f>AND(M97&lt;&gt;"",M97=FALSE)</f>
        <v>0</v>
      </c>
    </row>
    <row r="107" spans="4:18" ht="12.75" customHeight="1" x14ac:dyDescent="0.2">
      <c r="D107" s="569"/>
      <c r="E107" s="135" t="s">
        <v>865</v>
      </c>
      <c r="F107" s="1074" t="str">
        <f>Translations!$B$283</f>
        <v>Contenu énergétique des gaz résiduaires</v>
      </c>
      <c r="G107" s="1074"/>
      <c r="H107" s="1075"/>
      <c r="I107" s="1087"/>
      <c r="J107" s="1088"/>
      <c r="K107" s="1089"/>
      <c r="L107" s="1090"/>
      <c r="M107" s="1111"/>
      <c r="N107" s="1111"/>
      <c r="P107" s="274"/>
      <c r="Q107" s="274"/>
      <c r="R107" s="282" t="b">
        <f>R106</f>
        <v>0</v>
      </c>
    </row>
    <row r="108" spans="4:18" ht="5.0999999999999996" customHeight="1" x14ac:dyDescent="0.2">
      <c r="D108" s="569"/>
      <c r="P108" s="280"/>
      <c r="Q108" s="274"/>
      <c r="R108" s="283"/>
    </row>
    <row r="109" spans="4:18" ht="12.75" customHeight="1" x14ac:dyDescent="0.2">
      <c r="D109" s="569"/>
      <c r="E109" s="135" t="s">
        <v>866</v>
      </c>
      <c r="F109" s="1076" t="str">
        <f>Translations!$B$257</f>
        <v>Description de la méthode appliquée</v>
      </c>
      <c r="G109" s="1076"/>
      <c r="H109" s="1076"/>
      <c r="I109" s="1076"/>
      <c r="J109" s="1076"/>
      <c r="K109" s="1076"/>
      <c r="L109" s="1076"/>
      <c r="M109" s="1076"/>
      <c r="N109" s="1076"/>
      <c r="P109" s="280"/>
      <c r="Q109" s="274"/>
      <c r="R109" s="283"/>
    </row>
    <row r="110" spans="4:18" ht="5.0999999999999996" customHeight="1" x14ac:dyDescent="0.2">
      <c r="D110" s="569"/>
      <c r="E110" s="135"/>
      <c r="F110" s="576"/>
      <c r="G110" s="576"/>
      <c r="H110" s="576"/>
      <c r="I110" s="576"/>
      <c r="J110" s="576"/>
      <c r="K110" s="576"/>
      <c r="L110" s="576"/>
      <c r="M110" s="576"/>
      <c r="N110" s="576"/>
      <c r="P110" s="280"/>
      <c r="Q110" s="274"/>
      <c r="R110" s="283"/>
    </row>
    <row r="111" spans="4:18" ht="12.75" customHeight="1" x14ac:dyDescent="0.2">
      <c r="D111" s="569"/>
      <c r="E111" s="135"/>
      <c r="F111" s="1124" t="str">
        <f>IF(M97,HYPERLINK("#" &amp; Q111,EUConst_MsgDescription),"")</f>
        <v/>
      </c>
      <c r="G111" s="1125"/>
      <c r="H111" s="1125"/>
      <c r="I111" s="1125"/>
      <c r="J111" s="1125"/>
      <c r="K111" s="1125"/>
      <c r="L111" s="1125"/>
      <c r="M111" s="1125"/>
      <c r="N111" s="1126"/>
      <c r="P111" s="24" t="s">
        <v>441</v>
      </c>
      <c r="Q111" s="79" t="str">
        <f>"#"&amp;ADDRESS(ROW($C$8),COLUMN($C$8))</f>
        <v>#$C$8</v>
      </c>
      <c r="R111" s="283"/>
    </row>
    <row r="112" spans="4:18" ht="5.0999999999999996" customHeight="1" x14ac:dyDescent="0.2">
      <c r="D112" s="569"/>
      <c r="E112" s="26"/>
      <c r="F112" s="1116"/>
      <c r="G112" s="1116"/>
      <c r="H112" s="1116"/>
      <c r="I112" s="1116"/>
      <c r="J112" s="1116"/>
      <c r="K112" s="1116"/>
      <c r="L112" s="1116"/>
      <c r="M112" s="1116"/>
      <c r="N112" s="1116"/>
      <c r="P112" s="280"/>
      <c r="Q112" s="274"/>
      <c r="R112" s="283"/>
    </row>
    <row r="113" spans="1:19" s="278" customFormat="1" ht="50.1" customHeight="1" x14ac:dyDescent="0.2">
      <c r="A113" s="277"/>
      <c r="B113" s="12"/>
      <c r="C113" s="38"/>
      <c r="D113" s="26"/>
      <c r="E113" s="26"/>
      <c r="F113" s="1077"/>
      <c r="G113" s="1078"/>
      <c r="H113" s="1078"/>
      <c r="I113" s="1078"/>
      <c r="J113" s="1078"/>
      <c r="K113" s="1078"/>
      <c r="L113" s="1078"/>
      <c r="M113" s="1078"/>
      <c r="N113" s="1079"/>
      <c r="O113" s="38"/>
      <c r="P113" s="284"/>
      <c r="Q113" s="285"/>
      <c r="R113" s="286" t="b">
        <f>R107</f>
        <v>0</v>
      </c>
    </row>
    <row r="114" spans="1:19" ht="5.0999999999999996" customHeight="1" x14ac:dyDescent="0.2">
      <c r="D114" s="569"/>
      <c r="P114" s="274"/>
      <c r="Q114" s="274"/>
      <c r="R114" s="283"/>
    </row>
    <row r="115" spans="1:19" ht="12.75" customHeight="1" x14ac:dyDescent="0.2">
      <c r="D115" s="569"/>
      <c r="E115" s="135" t="s">
        <v>867</v>
      </c>
      <c r="F115" s="1120" t="str">
        <f>Translations!$B$275</f>
        <v>Référence de fichier externe, le cas échéant</v>
      </c>
      <c r="G115" s="1120"/>
      <c r="H115" s="1120"/>
      <c r="I115" s="1120"/>
      <c r="J115" s="1120"/>
      <c r="K115" s="1049"/>
      <c r="L115" s="1049"/>
      <c r="M115" s="1049"/>
      <c r="N115" s="1049"/>
      <c r="P115" s="274"/>
      <c r="Q115" s="274"/>
      <c r="R115" s="286" t="b">
        <f>R113</f>
        <v>0</v>
      </c>
    </row>
    <row r="116" spans="1:19" ht="5.0999999999999996" customHeight="1" x14ac:dyDescent="0.2">
      <c r="D116" s="569"/>
      <c r="P116" s="280"/>
      <c r="Q116" s="285"/>
      <c r="R116" s="283"/>
    </row>
    <row r="117" spans="1:19" ht="12.75" customHeight="1" x14ac:dyDescent="0.2">
      <c r="D117" s="569" t="s">
        <v>119</v>
      </c>
      <c r="E117" s="1102" t="str">
        <f>Translations!$B$258</f>
        <v>La hiérarchie a-t-elle été respectée?</v>
      </c>
      <c r="F117" s="1102"/>
      <c r="G117" s="1102"/>
      <c r="H117" s="1103"/>
      <c r="I117" s="291"/>
      <c r="J117" s="287" t="str">
        <f>Translations!$B$259</f>
        <v xml:space="preserve"> Si tel n'est pas le cas, pourquoi?</v>
      </c>
      <c r="K117" s="1087"/>
      <c r="L117" s="1088"/>
      <c r="M117" s="1088"/>
      <c r="N117" s="1104"/>
      <c r="P117" s="280"/>
      <c r="Q117" s="288" t="b">
        <f>R115</f>
        <v>0</v>
      </c>
      <c r="R117" s="289" t="b">
        <f>OR(R113,AND(I117&lt;&gt;"",I117=TRUE))</f>
        <v>0</v>
      </c>
    </row>
    <row r="118" spans="1:19" ht="25.5" customHeight="1" x14ac:dyDescent="0.2">
      <c r="E118" s="1045"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118" s="1046"/>
      <c r="G118" s="1046"/>
      <c r="H118" s="1046"/>
      <c r="I118" s="1046"/>
      <c r="J118" s="1046"/>
      <c r="K118" s="1046"/>
      <c r="L118" s="1046"/>
      <c r="M118" s="1046"/>
      <c r="N118" s="1046"/>
      <c r="P118" s="274"/>
      <c r="Q118" s="274"/>
      <c r="R118" s="283"/>
    </row>
    <row r="119" spans="1:19" ht="12.75" customHeight="1" x14ac:dyDescent="0.2">
      <c r="D119" s="569"/>
      <c r="E119" s="252" t="s">
        <v>263</v>
      </c>
      <c r="F119" s="1050" t="str">
        <f>Translations!$B$261</f>
        <v>Évaluation de l'incertitude: d’autres sources de données permettent d’abaisser le degré d’incertitude sur la base de l’évaluation simplifiée de l’incertitude visée à l’article 7, paragraphe 2, des RATG.</v>
      </c>
      <c r="G119" s="1098"/>
      <c r="H119" s="1098"/>
      <c r="I119" s="1098"/>
      <c r="J119" s="1098"/>
      <c r="K119" s="1098"/>
      <c r="L119" s="1098"/>
      <c r="M119" s="1098"/>
      <c r="N119" s="1098"/>
      <c r="P119" s="274"/>
      <c r="Q119" s="274"/>
      <c r="R119" s="283"/>
    </row>
    <row r="120" spans="1:19" ht="12.75" customHeight="1" x14ac:dyDescent="0.2">
      <c r="D120" s="569"/>
      <c r="E120" s="252" t="s">
        <v>263</v>
      </c>
      <c r="F120" s="1050" t="str">
        <f>Translations!$B$262</f>
        <v>Manque de faisabilité technique: l’utilisation de meilleures sources de données est techniquement impossible.</v>
      </c>
      <c r="G120" s="1098"/>
      <c r="H120" s="1098"/>
      <c r="I120" s="1098"/>
      <c r="J120" s="1098"/>
      <c r="K120" s="1098"/>
      <c r="L120" s="1098"/>
      <c r="M120" s="1098"/>
      <c r="N120" s="1098"/>
      <c r="P120" s="274"/>
      <c r="Q120" s="274"/>
      <c r="R120" s="283"/>
    </row>
    <row r="121" spans="1:19" ht="12.75" customHeight="1" x14ac:dyDescent="0.2">
      <c r="D121" s="569"/>
      <c r="E121" s="252" t="s">
        <v>263</v>
      </c>
      <c r="F121" s="1050" t="str">
        <f>Translations!$B$263</f>
        <v>Coûts excessifs: l’utilisation de meilleures sources de données entraînerait des coûts excessifs.</v>
      </c>
      <c r="G121" s="1098"/>
      <c r="H121" s="1098"/>
      <c r="I121" s="1098"/>
      <c r="J121" s="1098"/>
      <c r="K121" s="1098"/>
      <c r="L121" s="1098"/>
      <c r="M121" s="1098"/>
      <c r="N121" s="1098"/>
      <c r="P121" s="274"/>
      <c r="Q121" s="274"/>
      <c r="R121" s="283"/>
    </row>
    <row r="122" spans="1:19" ht="5.0999999999999996" customHeight="1" x14ac:dyDescent="0.2">
      <c r="E122" s="575"/>
      <c r="F122" s="575"/>
      <c r="G122" s="575"/>
      <c r="H122" s="575"/>
      <c r="I122" s="575"/>
      <c r="J122" s="575"/>
      <c r="K122" s="575"/>
      <c r="L122" s="575"/>
      <c r="M122" s="575"/>
      <c r="N122" s="575"/>
      <c r="P122" s="280"/>
      <c r="Q122" s="285"/>
      <c r="R122" s="283"/>
    </row>
    <row r="123" spans="1:19" ht="12.75" customHeight="1" x14ac:dyDescent="0.2">
      <c r="D123" s="12"/>
      <c r="E123" s="12"/>
      <c r="F123" s="1076" t="str">
        <f>Translations!$B$264</f>
        <v>Autres précisions concernant l’écart pris rapport à la hiérarchie</v>
      </c>
      <c r="G123" s="1076"/>
      <c r="H123" s="1076"/>
      <c r="I123" s="1076"/>
      <c r="J123" s="1076"/>
      <c r="K123" s="1076"/>
      <c r="L123" s="1076"/>
      <c r="M123" s="1076"/>
      <c r="N123" s="1076"/>
      <c r="P123" s="280"/>
      <c r="Q123" s="285"/>
      <c r="R123" s="283"/>
    </row>
    <row r="124" spans="1:19" ht="25.5" customHeight="1" thickBot="1" x14ac:dyDescent="0.25">
      <c r="D124" s="12"/>
      <c r="E124" s="12"/>
      <c r="F124" s="1077"/>
      <c r="G124" s="1078"/>
      <c r="H124" s="1078"/>
      <c r="I124" s="1078"/>
      <c r="J124" s="1078"/>
      <c r="K124" s="1078"/>
      <c r="L124" s="1078"/>
      <c r="M124" s="1078"/>
      <c r="N124" s="1079"/>
      <c r="P124" s="280"/>
      <c r="Q124" s="285"/>
      <c r="R124" s="290" t="b">
        <f>R117</f>
        <v>0</v>
      </c>
    </row>
    <row r="125" spans="1:19" ht="12.75" customHeight="1" x14ac:dyDescent="0.2"/>
    <row r="126" spans="1:19" s="21" customFormat="1" ht="15.75" customHeight="1" x14ac:dyDescent="0.25">
      <c r="A126" s="19"/>
      <c r="B126" s="219"/>
      <c r="C126" s="323" t="s">
        <v>520</v>
      </c>
      <c r="D126" s="1110" t="str">
        <f>Translations!$B$284</f>
        <v>Électricité au niveau de l’installation</v>
      </c>
      <c r="E126" s="1110"/>
      <c r="F126" s="1110"/>
      <c r="G126" s="1110"/>
      <c r="H126" s="1110"/>
      <c r="I126" s="1110"/>
      <c r="J126" s="1110"/>
      <c r="K126" s="1110"/>
      <c r="L126" s="1110"/>
      <c r="M126" s="1110"/>
      <c r="N126" s="1110"/>
      <c r="O126" s="243"/>
      <c r="P126" s="42"/>
      <c r="Q126" s="19"/>
      <c r="R126" s="19"/>
      <c r="S126" s="273"/>
    </row>
    <row r="127" spans="1:19" s="21" customFormat="1" ht="5.0999999999999996" customHeight="1" x14ac:dyDescent="0.25">
      <c r="A127" s="19"/>
      <c r="B127" s="219"/>
      <c r="C127" s="219"/>
      <c r="D127" s="219"/>
      <c r="E127" s="219"/>
      <c r="F127" s="219"/>
      <c r="G127" s="219"/>
      <c r="H127" s="219"/>
      <c r="I127" s="219"/>
      <c r="J127" s="219"/>
      <c r="K127" s="219"/>
      <c r="L127" s="219"/>
      <c r="M127" s="20"/>
      <c r="N127" s="20"/>
      <c r="O127" s="243"/>
      <c r="P127" s="42"/>
      <c r="Q127" s="19"/>
      <c r="R127" s="19"/>
      <c r="S127" s="273"/>
    </row>
    <row r="128" spans="1:19" ht="12.75" customHeight="1" x14ac:dyDescent="0.2">
      <c r="D128" s="22" t="s">
        <v>112</v>
      </c>
      <c r="E128" s="1105" t="str">
        <f>Translations!$B$285</f>
        <v>Flux d’électricité (importation, exportation, consommation et production)</v>
      </c>
      <c r="F128" s="1105"/>
      <c r="G128" s="1105"/>
      <c r="H128" s="1105"/>
      <c r="I128" s="1105"/>
      <c r="J128" s="1105"/>
      <c r="K128" s="1105"/>
      <c r="L128" s="1105"/>
      <c r="M128" s="1105"/>
      <c r="N128" s="1105"/>
      <c r="O128" s="243"/>
      <c r="P128" s="280"/>
      <c r="Q128" s="274"/>
      <c r="R128" s="274"/>
    </row>
    <row r="129" spans="1:18" ht="12.75" customHeight="1" x14ac:dyDescent="0.2">
      <c r="E129" s="1106" t="str">
        <f>Translations!$B$286</f>
        <v>Pour les besoins spécifiques de la collecte de données aux fins des mesures nationales d’exécution (NIM), la présente section doit couvrir toutes les données fournies dans la section E.IV du modèle de «collecte des données de référence».</v>
      </c>
      <c r="F129" s="1107"/>
      <c r="G129" s="1107"/>
      <c r="H129" s="1107"/>
      <c r="I129" s="1107"/>
      <c r="J129" s="1107"/>
      <c r="K129" s="1107"/>
      <c r="L129" s="1107"/>
      <c r="M129" s="1107"/>
      <c r="N129" s="1107"/>
      <c r="O129" s="243"/>
      <c r="P129" s="280"/>
      <c r="Q129" s="274"/>
      <c r="R129" s="274"/>
    </row>
    <row r="130" spans="1:18" ht="12.75" customHeight="1" x14ac:dyDescent="0.2">
      <c r="D130" s="569" t="s">
        <v>118</v>
      </c>
      <c r="E130" s="1108" t="str">
        <f>Translations!$B$287</f>
        <v>L’électricité est-elle produite au sein de l’installation?</v>
      </c>
      <c r="F130" s="1108"/>
      <c r="G130" s="1108"/>
      <c r="H130" s="1108"/>
      <c r="I130" s="1108"/>
      <c r="J130" s="1108"/>
      <c r="K130" s="1108"/>
      <c r="L130" s="1108"/>
      <c r="M130" s="1109"/>
      <c r="N130" s="1109"/>
      <c r="O130" s="243"/>
      <c r="P130" s="280"/>
      <c r="Q130" s="274"/>
      <c r="R130" s="274"/>
    </row>
    <row r="131" spans="1:18" ht="25.5" customHeight="1" x14ac:dyDescent="0.2">
      <c r="D131" s="569"/>
      <c r="E131" s="1045" t="str">
        <f>Translations!$B$827</f>
        <v>1) Si l’installation produit de l’électricité, la méthode doit couvrir l’électricité produite ainsi que l’électricité importée, exportée et consommée.
2) Si l’installation ne produit pas d’électricité, seule la méthode de consommation doit être reprise ci-dessous</v>
      </c>
      <c r="F131" s="1046"/>
      <c r="G131" s="1046"/>
      <c r="H131" s="1046"/>
      <c r="I131" s="1046"/>
      <c r="J131" s="1046"/>
      <c r="K131" s="1046"/>
      <c r="L131" s="1046"/>
      <c r="M131" s="1046"/>
      <c r="N131" s="1046"/>
      <c r="O131" s="243"/>
      <c r="P131" s="274"/>
      <c r="Q131" s="274"/>
      <c r="R131" s="274"/>
    </row>
    <row r="132" spans="1:18" ht="5.0999999999999996" customHeight="1" x14ac:dyDescent="0.2">
      <c r="D132" s="569"/>
      <c r="E132" s="569"/>
      <c r="F132" s="569"/>
      <c r="G132" s="569"/>
      <c r="H132" s="569"/>
      <c r="I132" s="569"/>
      <c r="J132" s="569"/>
      <c r="K132" s="569"/>
      <c r="L132" s="569"/>
      <c r="M132" s="569"/>
      <c r="N132" s="569"/>
      <c r="O132" s="243"/>
      <c r="P132" s="24"/>
      <c r="Q132" s="274"/>
      <c r="R132" s="274"/>
    </row>
    <row r="133" spans="1:18" ht="12.75" customHeight="1" x14ac:dyDescent="0.2">
      <c r="D133" s="569" t="s">
        <v>119</v>
      </c>
      <c r="E133" s="1108" t="str">
        <f>Translations!$B$249</f>
        <v>Informations relatives à la méthode appliquée</v>
      </c>
      <c r="F133" s="1108"/>
      <c r="G133" s="1108"/>
      <c r="H133" s="1108"/>
      <c r="I133" s="1108"/>
      <c r="J133" s="1108"/>
      <c r="K133" s="1108"/>
      <c r="L133" s="1108"/>
      <c r="M133" s="1108"/>
      <c r="N133" s="1108"/>
      <c r="P133" s="280"/>
      <c r="Q133" s="274"/>
      <c r="R133" s="274"/>
    </row>
    <row r="134" spans="1:18" ht="25.5" customHeight="1" x14ac:dyDescent="0.2">
      <c r="D134" s="569"/>
      <c r="E134" s="1045"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34" s="1046"/>
      <c r="G134" s="1046"/>
      <c r="H134" s="1046"/>
      <c r="I134" s="1046"/>
      <c r="J134" s="1046"/>
      <c r="K134" s="1046"/>
      <c r="L134" s="1046"/>
      <c r="M134" s="1046"/>
      <c r="N134" s="1046"/>
      <c r="P134" s="274"/>
      <c r="Q134" s="274"/>
      <c r="R134" s="274"/>
    </row>
    <row r="135" spans="1:18" ht="25.5" customHeight="1" x14ac:dyDescent="0.2">
      <c r="I135" s="1112" t="str">
        <f>Translations!$B$254</f>
        <v>Source de données</v>
      </c>
      <c r="J135" s="1112"/>
      <c r="K135" s="1112" t="str">
        <f>Translations!$B$255</f>
        <v>Autre source de données (le cas échéant)</v>
      </c>
      <c r="L135" s="1112"/>
      <c r="M135" s="1112" t="str">
        <f>Translations!$B$255</f>
        <v>Autre source de données (le cas échéant)</v>
      </c>
      <c r="N135" s="1112"/>
      <c r="P135" s="280"/>
      <c r="Q135" s="274"/>
      <c r="R135" s="274"/>
    </row>
    <row r="136" spans="1:18" ht="12.75" customHeight="1" x14ac:dyDescent="0.2">
      <c r="D136" s="569"/>
      <c r="E136" s="135" t="s">
        <v>864</v>
      </c>
      <c r="F136" s="1074" t="str">
        <f>Translations!$B$289</f>
        <v>Quantification des flux d’énergie</v>
      </c>
      <c r="G136" s="1074"/>
      <c r="H136" s="1075"/>
      <c r="I136" s="1087"/>
      <c r="J136" s="1088"/>
      <c r="K136" s="1089"/>
      <c r="L136" s="1090"/>
      <c r="M136" s="1089"/>
      <c r="N136" s="1091"/>
      <c r="P136" s="274"/>
      <c r="Q136" s="274"/>
      <c r="R136" s="274"/>
    </row>
    <row r="137" spans="1:18" ht="5.0999999999999996" customHeight="1" x14ac:dyDescent="0.2">
      <c r="D137" s="569"/>
      <c r="P137" s="280"/>
      <c r="Q137" s="274"/>
      <c r="R137" s="274"/>
    </row>
    <row r="138" spans="1:18" ht="12.75" customHeight="1" x14ac:dyDescent="0.2">
      <c r="D138" s="569"/>
      <c r="E138" s="135" t="s">
        <v>865</v>
      </c>
      <c r="F138" s="1076" t="str">
        <f>Translations!$B$257</f>
        <v>Description de la méthode appliquée</v>
      </c>
      <c r="G138" s="1076"/>
      <c r="H138" s="1076"/>
      <c r="I138" s="1076"/>
      <c r="J138" s="1076"/>
      <c r="K138" s="1076"/>
      <c r="L138" s="1076"/>
      <c r="M138" s="1076"/>
      <c r="N138" s="1076"/>
      <c r="P138" s="280"/>
      <c r="Q138" s="274"/>
      <c r="R138" s="274"/>
    </row>
    <row r="139" spans="1:18" ht="12.75" customHeight="1" x14ac:dyDescent="0.2">
      <c r="D139" s="569"/>
      <c r="E139" s="26"/>
      <c r="F139" s="1050" t="str">
        <f>Translations!$B$290</f>
        <v>La description doit comprendre la détermination de toutes les données relatives aux flux d’électricité énumérées à l’annexe IV, section 2.5, des RATG.</v>
      </c>
      <c r="G139" s="1098"/>
      <c r="H139" s="1098"/>
      <c r="I139" s="1098"/>
      <c r="J139" s="1098"/>
      <c r="K139" s="1098"/>
      <c r="L139" s="1098"/>
      <c r="M139" s="1098"/>
      <c r="N139" s="1098"/>
      <c r="P139" s="280"/>
      <c r="Q139" s="274"/>
      <c r="R139" s="274"/>
    </row>
    <row r="140" spans="1:18" ht="5.0999999999999996" customHeight="1" x14ac:dyDescent="0.2">
      <c r="D140" s="569"/>
      <c r="E140" s="135"/>
      <c r="F140" s="576"/>
      <c r="G140" s="576"/>
      <c r="H140" s="576"/>
      <c r="I140" s="576"/>
      <c r="J140" s="576"/>
      <c r="K140" s="576"/>
      <c r="L140" s="576"/>
      <c r="M140" s="576"/>
      <c r="N140" s="576"/>
      <c r="P140" s="280"/>
      <c r="Q140" s="274"/>
      <c r="R140" s="274"/>
    </row>
    <row r="141" spans="1:18" ht="12.75" customHeight="1" x14ac:dyDescent="0.2">
      <c r="D141" s="569"/>
      <c r="E141" s="135"/>
      <c r="F141" s="1113" t="str">
        <f>HYPERLINK("#" &amp; Q141,EUConst_MsgDescription)</f>
        <v>La liste des éléments qui doivent figurer dans la présente description se trouve au début de la présente fiche!</v>
      </c>
      <c r="G141" s="1125"/>
      <c r="H141" s="1125"/>
      <c r="I141" s="1125"/>
      <c r="J141" s="1125"/>
      <c r="K141" s="1125"/>
      <c r="L141" s="1125"/>
      <c r="M141" s="1125"/>
      <c r="N141" s="1126"/>
      <c r="P141" s="24" t="s">
        <v>441</v>
      </c>
      <c r="Q141" s="79" t="str">
        <f>"#"&amp;ADDRESS(ROW($C$8),COLUMN($C$8))</f>
        <v>#$C$8</v>
      </c>
      <c r="R141" s="274"/>
    </row>
    <row r="142" spans="1:18" ht="5.0999999999999996" customHeight="1" x14ac:dyDescent="0.2">
      <c r="D142" s="569"/>
      <c r="E142" s="26"/>
      <c r="F142" s="1116"/>
      <c r="G142" s="1116"/>
      <c r="H142" s="1116"/>
      <c r="I142" s="1116"/>
      <c r="J142" s="1116"/>
      <c r="K142" s="1116"/>
      <c r="L142" s="1116"/>
      <c r="M142" s="1116"/>
      <c r="N142" s="1116"/>
      <c r="P142" s="280"/>
      <c r="Q142" s="274"/>
      <c r="R142" s="274"/>
    </row>
    <row r="143" spans="1:18" s="278" customFormat="1" ht="50.1" customHeight="1" x14ac:dyDescent="0.2">
      <c r="A143" s="277"/>
      <c r="B143" s="12"/>
      <c r="C143" s="38"/>
      <c r="D143" s="26"/>
      <c r="E143" s="26"/>
      <c r="F143" s="1077"/>
      <c r="G143" s="1078"/>
      <c r="H143" s="1078"/>
      <c r="I143" s="1078"/>
      <c r="J143" s="1078"/>
      <c r="K143" s="1078"/>
      <c r="L143" s="1078"/>
      <c r="M143" s="1078"/>
      <c r="N143" s="1079"/>
      <c r="O143" s="38"/>
      <c r="P143" s="284"/>
      <c r="Q143" s="285"/>
      <c r="R143" s="274"/>
    </row>
    <row r="144" spans="1:18" ht="5.0999999999999996" customHeight="1" x14ac:dyDescent="0.2">
      <c r="D144" s="569"/>
      <c r="P144" s="274"/>
      <c r="Q144" s="274"/>
      <c r="R144" s="274"/>
    </row>
    <row r="145" spans="1:19" ht="12.75" customHeight="1" x14ac:dyDescent="0.2">
      <c r="D145" s="569"/>
      <c r="E145" s="135" t="s">
        <v>866</v>
      </c>
      <c r="F145" s="1120" t="str">
        <f>Translations!$B$275</f>
        <v>Référence de fichier externe, le cas échéant</v>
      </c>
      <c r="G145" s="1120"/>
      <c r="H145" s="1120"/>
      <c r="I145" s="1120"/>
      <c r="J145" s="1120"/>
      <c r="K145" s="1049"/>
      <c r="L145" s="1049"/>
      <c r="M145" s="1049"/>
      <c r="N145" s="1049"/>
      <c r="P145" s="274"/>
      <c r="Q145" s="274"/>
      <c r="R145" s="274"/>
    </row>
    <row r="146" spans="1:19" ht="5.0999999999999996" customHeight="1" x14ac:dyDescent="0.2">
      <c r="D146" s="569"/>
      <c r="P146" s="280"/>
      <c r="Q146" s="285"/>
      <c r="R146" s="274"/>
    </row>
    <row r="147" spans="1:19" ht="12.75" customHeight="1" x14ac:dyDescent="0.2">
      <c r="D147" s="569" t="s">
        <v>119</v>
      </c>
      <c r="E147" s="1102" t="str">
        <f>Translations!$B$258</f>
        <v>La hiérarchie a-t-elle été respectée?</v>
      </c>
      <c r="F147" s="1102"/>
      <c r="G147" s="1102"/>
      <c r="H147" s="1103"/>
      <c r="I147" s="291"/>
      <c r="J147" s="287" t="str">
        <f>Translations!$B$259</f>
        <v xml:space="preserve"> Si tel n'est pas le cas, pourquoi?</v>
      </c>
      <c r="K147" s="1087"/>
      <c r="L147" s="1088"/>
      <c r="M147" s="1088"/>
      <c r="N147" s="1104"/>
      <c r="P147" s="280"/>
      <c r="Q147" s="274"/>
      <c r="R147" s="274"/>
    </row>
    <row r="148" spans="1:19" ht="5.0999999999999996" customHeight="1" x14ac:dyDescent="0.2">
      <c r="E148" s="575"/>
      <c r="F148" s="575"/>
      <c r="G148" s="575"/>
      <c r="H148" s="575"/>
      <c r="I148" s="575"/>
      <c r="J148" s="575"/>
      <c r="K148" s="575"/>
      <c r="L148" s="575"/>
      <c r="M148" s="575"/>
      <c r="N148" s="575"/>
      <c r="P148" s="280"/>
      <c r="Q148" s="274"/>
      <c r="R148" s="274"/>
    </row>
    <row r="149" spans="1:19" ht="25.5" customHeight="1" x14ac:dyDescent="0.2">
      <c r="E149" s="1045"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149" s="1046"/>
      <c r="G149" s="1046"/>
      <c r="H149" s="1046"/>
      <c r="I149" s="1046"/>
      <c r="J149" s="1046"/>
      <c r="K149" s="1046"/>
      <c r="L149" s="1046"/>
      <c r="M149" s="1046"/>
      <c r="N149" s="1046"/>
      <c r="P149" s="274"/>
      <c r="Q149" s="274"/>
      <c r="R149" s="274"/>
    </row>
    <row r="150" spans="1:19" ht="12.75" customHeight="1" x14ac:dyDescent="0.2">
      <c r="D150" s="569"/>
      <c r="E150" s="252" t="s">
        <v>263</v>
      </c>
      <c r="F150" s="1050" t="str">
        <f>Translations!$B$261</f>
        <v>Évaluation de l'incertitude: d’autres sources de données permettent d’abaisser le degré d’incertitude sur la base de l’évaluation simplifiée de l’incertitude visée à l’article 7, paragraphe 2, des RATG.</v>
      </c>
      <c r="G150" s="1098"/>
      <c r="H150" s="1098"/>
      <c r="I150" s="1098"/>
      <c r="J150" s="1098"/>
      <c r="K150" s="1098"/>
      <c r="L150" s="1098"/>
      <c r="M150" s="1098"/>
      <c r="N150" s="1098"/>
      <c r="P150" s="274"/>
      <c r="Q150" s="274"/>
      <c r="R150" s="274"/>
    </row>
    <row r="151" spans="1:19" ht="12.75" customHeight="1" x14ac:dyDescent="0.2">
      <c r="D151" s="569"/>
      <c r="E151" s="252" t="s">
        <v>263</v>
      </c>
      <c r="F151" s="1050" t="str">
        <f>Translations!$B$262</f>
        <v>Manque de faisabilité technique: l’utilisation de meilleures sources de données est techniquement impossible.</v>
      </c>
      <c r="G151" s="1098"/>
      <c r="H151" s="1098"/>
      <c r="I151" s="1098"/>
      <c r="J151" s="1098"/>
      <c r="K151" s="1098"/>
      <c r="L151" s="1098"/>
      <c r="M151" s="1098"/>
      <c r="N151" s="1098"/>
      <c r="P151" s="274"/>
      <c r="Q151" s="274"/>
      <c r="R151" s="274"/>
    </row>
    <row r="152" spans="1:19" ht="12.75" customHeight="1" x14ac:dyDescent="0.2">
      <c r="D152" s="569"/>
      <c r="E152" s="252" t="s">
        <v>263</v>
      </c>
      <c r="F152" s="1050" t="str">
        <f>Translations!$B$263</f>
        <v>Coûts excessifs: l’utilisation de meilleures sources de données entraînerait des coûts excessifs.</v>
      </c>
      <c r="G152" s="1098"/>
      <c r="H152" s="1098"/>
      <c r="I152" s="1098"/>
      <c r="J152" s="1098"/>
      <c r="K152" s="1098"/>
      <c r="L152" s="1098"/>
      <c r="M152" s="1098"/>
      <c r="N152" s="1098"/>
      <c r="P152" s="274"/>
      <c r="Q152" s="274"/>
      <c r="R152" s="274"/>
    </row>
    <row r="153" spans="1:19" ht="12.75" customHeight="1" x14ac:dyDescent="0.2">
      <c r="D153" s="12"/>
      <c r="E153" s="12"/>
      <c r="F153" s="1076" t="str">
        <f>Translations!$B$264</f>
        <v>Autres précisions concernant l’écart pris rapport à la hiérarchie</v>
      </c>
      <c r="G153" s="1076"/>
      <c r="H153" s="1076"/>
      <c r="I153" s="1076"/>
      <c r="J153" s="1076"/>
      <c r="K153" s="1076"/>
      <c r="L153" s="1076"/>
      <c r="M153" s="1076"/>
      <c r="N153" s="1076"/>
      <c r="P153" s="280"/>
      <c r="Q153" s="274"/>
      <c r="R153" s="274"/>
    </row>
    <row r="154" spans="1:19" ht="25.5" customHeight="1" x14ac:dyDescent="0.2">
      <c r="D154" s="12"/>
      <c r="E154" s="12"/>
      <c r="F154" s="1077"/>
      <c r="G154" s="1078"/>
      <c r="H154" s="1078"/>
      <c r="I154" s="1078"/>
      <c r="J154" s="1078"/>
      <c r="K154" s="1078"/>
      <c r="L154" s="1078"/>
      <c r="M154" s="1078"/>
      <c r="N154" s="1079"/>
      <c r="P154" s="280"/>
      <c r="Q154" s="274"/>
      <c r="R154" s="274"/>
    </row>
    <row r="155" spans="1:19" s="21" customFormat="1" ht="12.75" customHeight="1" x14ac:dyDescent="0.2">
      <c r="A155" s="19"/>
      <c r="B155" s="38"/>
      <c r="C155" s="38"/>
      <c r="D155" s="38"/>
      <c r="E155" s="38"/>
      <c r="F155" s="38"/>
      <c r="G155" s="38"/>
      <c r="H155" s="38"/>
      <c r="I155" s="38"/>
      <c r="J155" s="38"/>
      <c r="K155" s="38"/>
      <c r="L155" s="38"/>
      <c r="M155" s="38"/>
      <c r="N155" s="38"/>
      <c r="O155" s="20"/>
      <c r="P155" s="19"/>
      <c r="Q155" s="274"/>
      <c r="R155" s="274"/>
      <c r="S155" s="273"/>
    </row>
    <row r="156" spans="1:19" s="21" customFormat="1" ht="12.75" customHeight="1" x14ac:dyDescent="0.2">
      <c r="A156" s="19"/>
      <c r="B156" s="38"/>
      <c r="C156" s="38"/>
      <c r="D156" s="1101" t="str">
        <f>Translations!$B$75</f>
        <v xml:space="preserve">&lt;&lt;&lt; Cliquez ici pour passer à la feuille suivante &gt;&gt;&gt; </v>
      </c>
      <c r="E156" s="1101"/>
      <c r="F156" s="1101"/>
      <c r="G156" s="1101"/>
      <c r="H156" s="1101"/>
      <c r="I156" s="1101"/>
      <c r="J156" s="1101"/>
      <c r="K156" s="1101"/>
      <c r="L156" s="1101"/>
      <c r="M156" s="1101"/>
      <c r="N156" s="1101"/>
      <c r="O156" s="20"/>
      <c r="P156" s="19"/>
      <c r="Q156" s="274"/>
      <c r="R156" s="274"/>
      <c r="S156" s="273"/>
    </row>
    <row r="157" spans="1:19" s="21" customFormat="1" ht="12.75" customHeight="1" x14ac:dyDescent="0.2">
      <c r="A157" s="19"/>
      <c r="B157" s="38"/>
      <c r="C157" s="38"/>
      <c r="D157" s="38"/>
      <c r="E157" s="38"/>
      <c r="F157" s="38"/>
      <c r="G157" s="38"/>
      <c r="H157" s="38"/>
      <c r="I157" s="38"/>
      <c r="J157" s="38"/>
      <c r="K157" s="38"/>
      <c r="L157" s="38"/>
      <c r="M157" s="38"/>
      <c r="N157" s="38"/>
      <c r="O157" s="20"/>
      <c r="P157" s="19"/>
      <c r="Q157" s="274"/>
      <c r="R157" s="274"/>
      <c r="S157" s="273"/>
    </row>
    <row r="158" spans="1:19" s="21" customFormat="1" ht="12.75" hidden="1" customHeight="1" x14ac:dyDescent="0.2">
      <c r="A158" s="19" t="s">
        <v>397</v>
      </c>
      <c r="B158" s="24" t="s">
        <v>426</v>
      </c>
      <c r="C158" s="24" t="s">
        <v>426</v>
      </c>
      <c r="D158" s="24" t="s">
        <v>426</v>
      </c>
      <c r="E158" s="24" t="s">
        <v>426</v>
      </c>
      <c r="F158" s="24" t="s">
        <v>426</v>
      </c>
      <c r="G158" s="24"/>
      <c r="H158" s="24" t="s">
        <v>426</v>
      </c>
      <c r="I158" s="24" t="s">
        <v>426</v>
      </c>
      <c r="J158" s="24" t="s">
        <v>426</v>
      </c>
      <c r="K158" s="24" t="s">
        <v>426</v>
      </c>
      <c r="L158" s="24" t="s">
        <v>426</v>
      </c>
      <c r="M158" s="24" t="s">
        <v>426</v>
      </c>
      <c r="N158" s="24" t="s">
        <v>426</v>
      </c>
      <c r="O158" s="24" t="s">
        <v>426</v>
      </c>
      <c r="P158" s="19" t="s">
        <v>426</v>
      </c>
      <c r="Q158" s="274" t="s">
        <v>426</v>
      </c>
      <c r="R158" s="274" t="s">
        <v>426</v>
      </c>
      <c r="S158" s="273"/>
    </row>
    <row r="159" spans="1:19" s="21" customFormat="1" ht="12.75" hidden="1" customHeight="1" x14ac:dyDescent="0.2">
      <c r="A159" s="19" t="s">
        <v>397</v>
      </c>
      <c r="B159" s="38"/>
      <c r="C159" s="38"/>
      <c r="D159" s="38"/>
      <c r="E159" s="38"/>
      <c r="F159" s="38"/>
      <c r="G159" s="38"/>
      <c r="H159" s="38"/>
      <c r="I159" s="38"/>
      <c r="J159" s="38"/>
      <c r="K159" s="38"/>
      <c r="L159" s="38"/>
      <c r="M159" s="38"/>
      <c r="N159" s="38"/>
      <c r="O159" s="38"/>
      <c r="P159" s="19"/>
      <c r="Q159" s="274"/>
      <c r="R159" s="274"/>
      <c r="S159" s="273"/>
    </row>
    <row r="160" spans="1:19" ht="12.75" customHeight="1" x14ac:dyDescent="0.2">
      <c r="Q160" s="274"/>
      <c r="R160" s="274"/>
    </row>
    <row r="161" spans="17:17" ht="12.75" customHeight="1" x14ac:dyDescent="0.2">
      <c r="Q161" s="274"/>
    </row>
    <row r="162" spans="17:17" ht="12.75" customHeight="1" x14ac:dyDescent="0.2">
      <c r="Q162" s="274"/>
    </row>
    <row r="163" spans="17:17" ht="12.75" customHeight="1" x14ac:dyDescent="0.2">
      <c r="Q163" s="274"/>
    </row>
    <row r="164" spans="17:17" ht="12.75" customHeight="1" x14ac:dyDescent="0.2">
      <c r="Q164" s="274"/>
    </row>
    <row r="165" spans="17:17" ht="12.75" customHeight="1" x14ac:dyDescent="0.2">
      <c r="Q165" s="274"/>
    </row>
    <row r="166" spans="17:17" ht="12.75" customHeight="1" x14ac:dyDescent="0.2">
      <c r="Q166" s="274"/>
    </row>
    <row r="167" spans="17:17" ht="12.75" customHeight="1" x14ac:dyDescent="0.2">
      <c r="Q167" s="274"/>
    </row>
    <row r="168" spans="17:17" ht="12.75" customHeight="1" x14ac:dyDescent="0.2">
      <c r="Q168" s="274"/>
    </row>
    <row r="169" spans="17:17" ht="12.75" customHeight="1" x14ac:dyDescent="0.2">
      <c r="Q169" s="274"/>
    </row>
    <row r="170" spans="17:17" ht="12.75" customHeight="1" x14ac:dyDescent="0.2">
      <c r="Q170" s="274"/>
    </row>
    <row r="171" spans="17:17" ht="12.75" customHeight="1" x14ac:dyDescent="0.2">
      <c r="Q171" s="274"/>
    </row>
    <row r="172" spans="17:17" ht="12.75" customHeight="1" x14ac:dyDescent="0.2">
      <c r="Q172" s="274"/>
    </row>
    <row r="173" spans="17:17" ht="12.75" customHeight="1" x14ac:dyDescent="0.2"/>
    <row r="174" spans="17:17" ht="12.75" customHeight="1" x14ac:dyDescent="0.2"/>
    <row r="175" spans="17:17" ht="12.75" customHeight="1" x14ac:dyDescent="0.2"/>
    <row r="176" spans="17:17" ht="12.75" customHeight="1" x14ac:dyDescent="0.2"/>
    <row r="177" ht="12.75" customHeight="1" x14ac:dyDescent="0.2"/>
    <row r="178" ht="12.75" customHeight="1" x14ac:dyDescent="0.2"/>
    <row r="179" ht="12.75" customHeight="1" x14ac:dyDescent="0.2"/>
    <row r="180" ht="12.75" customHeight="1" x14ac:dyDescent="0.2"/>
    <row r="181" ht="12.75" customHeight="1" x14ac:dyDescent="0.2"/>
  </sheetData>
  <sheetProtection algorithmName="SHA-512" hashValue="7pDAnm4PBu2EMC8iPlj56RvGj/ZmdNI5XwMly9J1rFlEcrSPUc0lBMK5zHGyxTOVftzECJGp5HMuybd4wLcOAw==" saltValue="cvutCGJCDJq18lDey60mNw==" spinCount="100000" sheet="1" objects="1" scenarios="1" formatCells="0" formatColumns="0" formatRows="0"/>
  <mergeCells count="178">
    <mergeCell ref="E34:N34"/>
    <mergeCell ref="E149:N149"/>
    <mergeCell ref="F150:N150"/>
    <mergeCell ref="F151:N151"/>
    <mergeCell ref="F152:N152"/>
    <mergeCell ref="E29:N29"/>
    <mergeCell ref="E30:N30"/>
    <mergeCell ref="F31:N31"/>
    <mergeCell ref="F33:N33"/>
    <mergeCell ref="F32:N32"/>
    <mergeCell ref="I35:J35"/>
    <mergeCell ref="E96:N96"/>
    <mergeCell ref="E118:N118"/>
    <mergeCell ref="F119:N119"/>
    <mergeCell ref="E63:L63"/>
    <mergeCell ref="M63:N63"/>
    <mergeCell ref="J64:N64"/>
    <mergeCell ref="E66:N66"/>
    <mergeCell ref="E67:N67"/>
    <mergeCell ref="E62:N62"/>
    <mergeCell ref="F73:H73"/>
    <mergeCell ref="I73:J73"/>
    <mergeCell ref="K73:L73"/>
    <mergeCell ref="K48:N48"/>
    <mergeCell ref="B2:D4"/>
    <mergeCell ref="G2:H2"/>
    <mergeCell ref="I2:J2"/>
    <mergeCell ref="K2:L2"/>
    <mergeCell ref="M2:N2"/>
    <mergeCell ref="E3:F3"/>
    <mergeCell ref="G3:H3"/>
    <mergeCell ref="I3:J3"/>
    <mergeCell ref="K3:L3"/>
    <mergeCell ref="M3:N3"/>
    <mergeCell ref="E4:F4"/>
    <mergeCell ref="G4:H4"/>
    <mergeCell ref="I4:J4"/>
    <mergeCell ref="K4:L4"/>
    <mergeCell ref="M4:N4"/>
    <mergeCell ref="D6:N6"/>
    <mergeCell ref="E61:N61"/>
    <mergeCell ref="D21:N21"/>
    <mergeCell ref="D22:N22"/>
    <mergeCell ref="D11:N11"/>
    <mergeCell ref="E12:N12"/>
    <mergeCell ref="E13:N13"/>
    <mergeCell ref="E14:N14"/>
    <mergeCell ref="E15:N15"/>
    <mergeCell ref="E16:N16"/>
    <mergeCell ref="E17:N17"/>
    <mergeCell ref="E18:N18"/>
    <mergeCell ref="E19:N19"/>
    <mergeCell ref="C8:N8"/>
    <mergeCell ref="D25:N25"/>
    <mergeCell ref="E27:N27"/>
    <mergeCell ref="I37:J37"/>
    <mergeCell ref="K37:L37"/>
    <mergeCell ref="M37:N37"/>
    <mergeCell ref="E50:H50"/>
    <mergeCell ref="K50:N50"/>
    <mergeCell ref="K35:L35"/>
    <mergeCell ref="M35:N35"/>
    <mergeCell ref="F36:H36"/>
    <mergeCell ref="E28:N28"/>
    <mergeCell ref="I74:J74"/>
    <mergeCell ref="K74:L74"/>
    <mergeCell ref="M74:N74"/>
    <mergeCell ref="E84:H84"/>
    <mergeCell ref="K84:N84"/>
    <mergeCell ref="F90:N90"/>
    <mergeCell ref="F91:N91"/>
    <mergeCell ref="F79:N79"/>
    <mergeCell ref="F80:N80"/>
    <mergeCell ref="F82:J82"/>
    <mergeCell ref="K82:N82"/>
    <mergeCell ref="F78:N78"/>
    <mergeCell ref="M36:N36"/>
    <mergeCell ref="F37:H37"/>
    <mergeCell ref="K36:L36"/>
    <mergeCell ref="F68:N68"/>
    <mergeCell ref="F69:N69"/>
    <mergeCell ref="F71:N71"/>
    <mergeCell ref="I72:J72"/>
    <mergeCell ref="K72:L72"/>
    <mergeCell ref="M72:N72"/>
    <mergeCell ref="F70:N70"/>
    <mergeCell ref="I36:J36"/>
    <mergeCell ref="F111:N111"/>
    <mergeCell ref="F112:N112"/>
    <mergeCell ref="F141:N141"/>
    <mergeCell ref="F142:N142"/>
    <mergeCell ref="F139:N139"/>
    <mergeCell ref="F143:N143"/>
    <mergeCell ref="F145:J145"/>
    <mergeCell ref="K145:N145"/>
    <mergeCell ref="F138:N138"/>
    <mergeCell ref="I135:J135"/>
    <mergeCell ref="K135:L135"/>
    <mergeCell ref="M135:N135"/>
    <mergeCell ref="F113:N113"/>
    <mergeCell ref="F115:J115"/>
    <mergeCell ref="K115:N115"/>
    <mergeCell ref="I136:J136"/>
    <mergeCell ref="K136:L136"/>
    <mergeCell ref="M136:N136"/>
    <mergeCell ref="E133:N133"/>
    <mergeCell ref="F120:N120"/>
    <mergeCell ref="F121:N121"/>
    <mergeCell ref="I105:J105"/>
    <mergeCell ref="K105:L105"/>
    <mergeCell ref="M105:N105"/>
    <mergeCell ref="F56:N56"/>
    <mergeCell ref="F57:N57"/>
    <mergeCell ref="F42:N42"/>
    <mergeCell ref="F44:N44"/>
    <mergeCell ref="F45:N45"/>
    <mergeCell ref="F46:N46"/>
    <mergeCell ref="F48:J48"/>
    <mergeCell ref="E100:N100"/>
    <mergeCell ref="E101:N101"/>
    <mergeCell ref="E95:N95"/>
    <mergeCell ref="E97:L97"/>
    <mergeCell ref="M97:N97"/>
    <mergeCell ref="J98:N98"/>
    <mergeCell ref="D93:N93"/>
    <mergeCell ref="E85:N85"/>
    <mergeCell ref="F86:N86"/>
    <mergeCell ref="F87:N87"/>
    <mergeCell ref="F88:N88"/>
    <mergeCell ref="F74:H74"/>
    <mergeCell ref="D156:N156"/>
    <mergeCell ref="F53:N53"/>
    <mergeCell ref="F54:N54"/>
    <mergeCell ref="E147:H147"/>
    <mergeCell ref="K147:N147"/>
    <mergeCell ref="E131:N131"/>
    <mergeCell ref="E128:N128"/>
    <mergeCell ref="E129:N129"/>
    <mergeCell ref="E130:L130"/>
    <mergeCell ref="M130:N130"/>
    <mergeCell ref="E117:H117"/>
    <mergeCell ref="K117:N117"/>
    <mergeCell ref="F123:N123"/>
    <mergeCell ref="F124:N124"/>
    <mergeCell ref="D126:N126"/>
    <mergeCell ref="F136:H136"/>
    <mergeCell ref="F107:H107"/>
    <mergeCell ref="I107:J107"/>
    <mergeCell ref="K107:L107"/>
    <mergeCell ref="M107:N107"/>
    <mergeCell ref="F109:N109"/>
    <mergeCell ref="I106:J106"/>
    <mergeCell ref="K106:L106"/>
    <mergeCell ref="M106:N106"/>
    <mergeCell ref="F106:H106"/>
    <mergeCell ref="F153:N153"/>
    <mergeCell ref="F154:N154"/>
    <mergeCell ref="E134:N134"/>
    <mergeCell ref="F38:H38"/>
    <mergeCell ref="I38:J38"/>
    <mergeCell ref="K38:L38"/>
    <mergeCell ref="M38:N38"/>
    <mergeCell ref="F40:H40"/>
    <mergeCell ref="I40:J40"/>
    <mergeCell ref="K40:L40"/>
    <mergeCell ref="M40:N40"/>
    <mergeCell ref="F39:H39"/>
    <mergeCell ref="I39:J39"/>
    <mergeCell ref="K39:L39"/>
    <mergeCell ref="M39:N39"/>
    <mergeCell ref="F102:N102"/>
    <mergeCell ref="F103:N103"/>
    <mergeCell ref="F104:N104"/>
    <mergeCell ref="F76:N76"/>
    <mergeCell ref="E51:N51"/>
    <mergeCell ref="F52:N52"/>
    <mergeCell ref="D59:N59"/>
    <mergeCell ref="M73:N73"/>
  </mergeCells>
  <conditionalFormatting sqref="I106:N107 F80:N80 I73:N74 F91:N91 K84:N84 K82:N82 F124:N124 K117:N117 K115:N115 F113:N113">
    <cfRule type="expression" dxfId="305" priority="22">
      <formula>$R73</formula>
    </cfRule>
  </conditionalFormatting>
  <conditionalFormatting sqref="I84 I117">
    <cfRule type="expression" dxfId="304" priority="21">
      <formula>$Q84</formula>
    </cfRule>
  </conditionalFormatting>
  <conditionalFormatting sqref="F57:N57 K50:N50">
    <cfRule type="expression" dxfId="303" priority="4">
      <formula>$R50</formula>
    </cfRule>
  </conditionalFormatting>
  <dataValidations count="6">
    <dataValidation type="list" allowBlank="1" showInputMessage="1" showErrorMessage="1" sqref="M63 I147 M97 I117 I50 I84 M130" xr:uid="{00000000-0002-0000-0600-000000000000}">
      <formula1>Euconst_TrueFalse</formula1>
    </dataValidation>
    <dataValidation type="list" allowBlank="1" showInputMessage="1" showErrorMessage="1" sqref="K147 K117 K84 K50" xr:uid="{00000000-0002-0000-0600-000001000000}">
      <formula1>Euconst_UncertaintyOrInfeasibleOrUnreasonable</formula1>
    </dataValidation>
    <dataValidation type="list" allowBlank="1" showInputMessage="1" showErrorMessage="1" sqref="I73:N73 I136:N136 I40:N40" xr:uid="{00000000-0002-0000-0600-000002000000}">
      <formula1>Euconst_quantification_energy</formula1>
    </dataValidation>
    <dataValidation type="list" allowBlank="1" showInputMessage="1" showErrorMessage="1" sqref="K74 M74 I74" xr:uid="{00000000-0002-0000-0600-000003000000}">
      <formula1>Euconst_quantification_heat</formula1>
    </dataValidation>
    <dataValidation type="list" allowBlank="1" showInputMessage="1" showErrorMessage="1" sqref="I107:N107 I39:N39 I37:N37" xr:uid="{00000000-0002-0000-0600-000004000000}">
      <formula1>Euconst_properties</formula1>
    </dataValidation>
    <dataValidation type="list" allowBlank="1" showInputMessage="1" showErrorMessage="1" sqref="I106:N106 I36:N36 I38:N38" xr:uid="{00000000-0002-0000-0600-000005000000}">
      <formula1>Euconst_quantification_fuels</formula1>
    </dataValidation>
  </dataValidations>
  <hyperlinks>
    <hyperlink ref="G2:H2" location="JUMP_TOC_Home" display="Table of contents" xr:uid="{00000000-0004-0000-0600-000000000000}"/>
    <hyperlink ref="E3:F3" location="JUMP_E_Top" display="Top of sheet" xr:uid="{00000000-0004-0000-0600-000001000000}"/>
    <hyperlink ref="I2:J2" location="JUMP_D_Top" display="Previous sheet" xr:uid="{00000000-0004-0000-0600-000002000000}"/>
    <hyperlink ref="E4:F4" location="JUMP_F_Bottom" display="End of sheet" xr:uid="{00000000-0004-0000-0600-000003000000}"/>
    <hyperlink ref="K2:L2" location="JUMP_F_Top" display="JUMP_F_Top" xr:uid="{00000000-0004-0000-0600-000004000000}"/>
    <hyperlink ref="D156:N156" location="JUMP_F_Top" display="&lt;&lt;&lt; Click here to proceed to next sheet &gt;&gt;&gt; " xr:uid="{00000000-0004-0000-0600-000005000000}"/>
    <hyperlink ref="G3:H3" location="JUMP_E_Fuel" display="Fuel input" xr:uid="{00000000-0004-0000-0600-000006000000}"/>
    <hyperlink ref="I3:J3" location="JUMP_E_Heat" display="Measurable heat" xr:uid="{00000000-0004-0000-0600-000007000000}"/>
    <hyperlink ref="K3:L3" location="JUMP_E_WasteGas" display="Waste gases" xr:uid="{00000000-0004-0000-0600-000008000000}"/>
    <hyperlink ref="M3:N3" location="JUMP_E_Electricity" display="Electricity" xr:uid="{00000000-0004-0000-0600-000009000000}"/>
  </hyperlinks>
  <pageMargins left="0.7" right="0.7" top="0.78740157499999996" bottom="0.78740157499999996" header="0.3" footer="0.3"/>
  <pageSetup paperSize="9" scale="56" orientation="portrait" r:id="rId1"/>
  <extLst>
    <ext xmlns:x14="http://schemas.microsoft.com/office/spreadsheetml/2009/9/main" uri="{78C0D931-6437-407d-A8EE-F0AAD7539E65}">
      <x14:conditionalFormattings>
        <x14:conditionalFormatting xmlns:xm="http://schemas.microsoft.com/office/excel/2006/main">
          <x14:cfRule type="expression" priority="10271" id="{FE1D13C8-68C7-414D-9E6C-554A7CD6EC6A}">
            <xm:f>INDEX(F_ProductBM!$W:$W,MATCH(MAX(INDIRECT(ADDRESS(1,3)&amp;":"&amp;ADDRESS(ROW(F_ProductBM!#REF!),3))),F_ProductBM!$C:$C,0))</xm:f>
            <x14:dxf>
              <fill>
                <patternFill patternType="lightUp">
                  <bgColor auto="1"/>
                </patternFill>
              </fill>
            </x14:dxf>
          </x14:cfRule>
          <xm:sqref>C41:N45 C29:N31 E34:N34 C37:E40 C53:D57</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00B0F0"/>
  </sheetPr>
  <dimension ref="A1:Z2158"/>
  <sheetViews>
    <sheetView zoomScaleNormal="100" workbookViewId="0">
      <pane ySplit="5" topLeftCell="A147" activePane="bottomLeft" state="frozen"/>
      <selection pane="bottomLeft" activeCell="I183" sqref="I183:J183"/>
    </sheetView>
  </sheetViews>
  <sheetFormatPr baseColWidth="10" defaultRowHeight="14.25" x14ac:dyDescent="0.2"/>
  <cols>
    <col min="1" max="1" width="5.7109375" style="274" hidden="1" customWidth="1"/>
    <col min="2" max="4" width="5.7109375" style="38" customWidth="1"/>
    <col min="5" max="14" width="12.7109375" style="38" customWidth="1"/>
    <col min="15" max="15" width="5.7109375" style="38" customWidth="1"/>
    <col min="16" max="23" width="11.42578125" style="274" hidden="1" customWidth="1"/>
    <col min="24" max="24" width="11.42578125" style="273" customWidth="1"/>
    <col min="25" max="16384" width="11.42578125" style="273"/>
  </cols>
  <sheetData>
    <row r="1" spans="1:23" s="183" customFormat="1" ht="15" hidden="1" thickBot="1" x14ac:dyDescent="0.25">
      <c r="A1" s="274" t="s">
        <v>397</v>
      </c>
      <c r="B1" s="19"/>
      <c r="C1" s="19"/>
      <c r="D1" s="19"/>
      <c r="E1" s="19"/>
      <c r="F1" s="19"/>
      <c r="G1" s="19"/>
      <c r="H1" s="19"/>
      <c r="I1" s="19"/>
      <c r="J1" s="19"/>
      <c r="K1" s="19"/>
      <c r="L1" s="19"/>
      <c r="M1" s="19"/>
      <c r="N1" s="19"/>
      <c r="O1" s="19"/>
      <c r="P1" s="274" t="s">
        <v>397</v>
      </c>
      <c r="Q1" s="274" t="s">
        <v>397</v>
      </c>
      <c r="R1" s="274" t="s">
        <v>397</v>
      </c>
      <c r="S1" s="274" t="s">
        <v>397</v>
      </c>
      <c r="T1" s="274" t="s">
        <v>397</v>
      </c>
      <c r="U1" s="274" t="s">
        <v>397</v>
      </c>
      <c r="V1" s="274" t="s">
        <v>397</v>
      </c>
      <c r="W1" s="274" t="s">
        <v>397</v>
      </c>
    </row>
    <row r="2" spans="1:23" s="21" customFormat="1" ht="15" thickBot="1" x14ac:dyDescent="0.25">
      <c r="A2" s="19"/>
      <c r="B2" s="871" t="str">
        <f>Translations!$B$291</f>
        <v>F. 
Product BM (Référentiel de produit)</v>
      </c>
      <c r="C2" s="872"/>
      <c r="D2" s="873"/>
      <c r="E2" s="332" t="str">
        <f>Translations!$B$2</f>
        <v>Zone de navigation:</v>
      </c>
      <c r="F2" s="333"/>
      <c r="G2" s="880" t="str">
        <f>Translations!$B$18</f>
        <v>Table des matières</v>
      </c>
      <c r="H2" s="794"/>
      <c r="I2" s="794" t="str">
        <f>Translations!$B$19</f>
        <v>Feuille précédente</v>
      </c>
      <c r="J2" s="794"/>
      <c r="K2" s="794" t="str">
        <f>Translations!$B$3</f>
        <v>Feuille suivante</v>
      </c>
      <c r="L2" s="794"/>
      <c r="M2" s="794"/>
      <c r="N2" s="794"/>
      <c r="O2" s="20"/>
      <c r="P2" s="25"/>
      <c r="Q2" s="23" t="s">
        <v>399</v>
      </c>
      <c r="R2" s="80" t="str">
        <f>ADDRESS(ROW($B$6),COLUMN($B$6)) &amp; ":" &amp; ADDRESS(MATCH("PRINT",$P:$P,0),COLUMN($O$6))</f>
        <v>$B$6:$O$305</v>
      </c>
      <c r="S2" s="25"/>
      <c r="T2" s="25"/>
      <c r="U2" s="25"/>
      <c r="V2" s="25"/>
      <c r="W2" s="25"/>
    </row>
    <row r="3" spans="1:23" s="21" customFormat="1" ht="13.5" thickBot="1" x14ac:dyDescent="0.25">
      <c r="A3" s="19"/>
      <c r="B3" s="874"/>
      <c r="C3" s="875"/>
      <c r="D3" s="876"/>
      <c r="E3" s="794" t="str">
        <f>Translations!$B$4</f>
        <v>Début de feuille</v>
      </c>
      <c r="F3" s="884"/>
      <c r="G3" s="1153" t="str">
        <f>HYPERLINK("#JUMP_F"&amp;P3,IF(INDEX(CNTR_SubInstListIsProdBM,P3),"BM "&amp;P3&amp;": "&amp;INDEX(CNTR_SubInstListNames,P3),IF(CNTR_ExistSubInstEntries,"",EUconst_BM&amp;" "&amp;P3)))</f>
        <v>Référentiel 1</v>
      </c>
      <c r="H3" s="886"/>
      <c r="I3" s="886" t="str">
        <f>HYPERLINK("#JUMP_F"&amp;R3,IF(INDEX(CNTR_SubInstListIsProdBM,R3),"BM "&amp;R3&amp;": "&amp;INDEX(CNTR_SubInstListNames,R3),IF(CNTR_ExistSubInstEntries,"",EUconst_BM&amp;" "&amp;R3)))</f>
        <v>Référentiel 2</v>
      </c>
      <c r="J3" s="886"/>
      <c r="K3" s="886" t="str">
        <f>HYPERLINK("#JUMP_F"&amp;T3,IF(INDEX(CNTR_SubInstListIsProdBM,T3),"BM "&amp;T3&amp;": "&amp;INDEX(CNTR_SubInstListNames,T3),IF(CNTR_ExistSubInstEntries,"",EUconst_BM&amp;" "&amp;T3)))</f>
        <v>Référentiel 3</v>
      </c>
      <c r="L3" s="886"/>
      <c r="M3" s="886" t="str">
        <f>HYPERLINK("#JUMP_F"&amp;V3,IF(INDEX(CNTR_SubInstListIsProdBM,V3),"BM "&amp;V3&amp;": "&amp;INDEX(CNTR_SubInstListNames,V3),IF(CNTR_ExistSubInstEntries,"",EUconst_BM&amp;" "&amp;V3)))</f>
        <v>Référentiel 4</v>
      </c>
      <c r="N3" s="886"/>
      <c r="O3" s="20"/>
      <c r="P3" s="1154">
        <v>1</v>
      </c>
      <c r="Q3" s="1155"/>
      <c r="R3" s="1150">
        <v>2</v>
      </c>
      <c r="S3" s="1150"/>
      <c r="T3" s="1150">
        <v>3</v>
      </c>
      <c r="U3" s="1150"/>
      <c r="V3" s="1150">
        <v>4</v>
      </c>
      <c r="W3" s="1150"/>
    </row>
    <row r="4" spans="1:23" s="21" customFormat="1" ht="13.5" thickBot="1" x14ac:dyDescent="0.25">
      <c r="A4" s="19"/>
      <c r="B4" s="877"/>
      <c r="C4" s="878"/>
      <c r="D4" s="879"/>
      <c r="E4" s="794" t="str">
        <f>Translations!$B$5</f>
        <v>Fin de feuille</v>
      </c>
      <c r="F4" s="794"/>
      <c r="G4" s="890" t="str">
        <f>HYPERLINK("#JUMP_F"&amp;P4,IF(INDEX(CNTR_SubInstListIsProdBM,P4),"BM "&amp;P4&amp;": "&amp;INDEX(CNTR_SubInstListNames,P4),IF(CNTR_ExistSubInstEntries,"",EUconst_BM&amp;" "&amp;P4)))</f>
        <v>Référentiel 5</v>
      </c>
      <c r="H4" s="870"/>
      <c r="I4" s="870" t="str">
        <f>HYPERLINK("#JUMP_F"&amp;R4,IF(INDEX(CNTR_SubInstListIsProdBM,R4),"BM "&amp;R4&amp;": "&amp;INDEX(CNTR_SubInstListNames,R4),IF(CNTR_ExistSubInstEntries,"",EUconst_BM&amp;" "&amp;R4)))</f>
        <v>Référentiel 6</v>
      </c>
      <c r="J4" s="870"/>
      <c r="K4" s="870" t="str">
        <f>HYPERLINK("#JUMP_F"&amp;T4,IF(INDEX(CNTR_SubInstListIsProdBM,T4),"BM "&amp;T4&amp;": "&amp;INDEX(CNTR_SubInstListNames,T4),IF(CNTR_ExistSubInstEntries,"",EUconst_BM&amp;" "&amp;T4)))</f>
        <v>Référentiel 7</v>
      </c>
      <c r="L4" s="870"/>
      <c r="M4" s="887" t="str">
        <f>HYPERLINK("#JUMP_F"&amp;V4,IF(INDEX(CNTR_SubInstListIsProdBM,V4),"BM "&amp;V4&amp;": "&amp;INDEX(CNTR_SubInstListNames,V4),IF(CNTR_ExistSubInstEntries,"",EUconst_BM&amp;" "&amp;V4)))</f>
        <v>Référentiel 8</v>
      </c>
      <c r="N4" s="870"/>
      <c r="O4" s="20"/>
      <c r="P4" s="1151">
        <v>5</v>
      </c>
      <c r="Q4" s="1152"/>
      <c r="R4" s="1152">
        <v>6</v>
      </c>
      <c r="S4" s="1152"/>
      <c r="T4" s="1152">
        <v>7</v>
      </c>
      <c r="U4" s="1152"/>
      <c r="V4" s="1152">
        <v>8</v>
      </c>
      <c r="W4" s="1152"/>
    </row>
    <row r="5" spans="1:23" s="21" customFormat="1" x14ac:dyDescent="0.2">
      <c r="A5" s="19"/>
      <c r="B5" s="334"/>
      <c r="C5" s="334"/>
      <c r="D5" s="334"/>
      <c r="E5" s="558"/>
      <c r="F5" s="558"/>
      <c r="G5" s="870" t="str">
        <f>HYPERLINK("#JUMP_F"&amp;P5,IF(INDEX(CNTR_SubInstListIsProdBM,P5),"BM "&amp;P5&amp;": "&amp;INDEX(CNTR_SubInstListNames,P5),IF(CNTR_ExistSubInstEntries,"",EUconst_BM&amp;" "&amp;P5)))</f>
        <v>Référentiel 9</v>
      </c>
      <c r="H5" s="870"/>
      <c r="I5" s="870" t="str">
        <f>HYPERLINK("#JUMP_F"&amp;R5,IF(INDEX(CNTR_SubInstListIsProdBM,R5),"BM "&amp;R5&amp;": "&amp;INDEX(CNTR_SubInstListNames,R5),IF(CNTR_ExistSubInstEntries,"",EUconst_BM&amp;" "&amp;R5)))</f>
        <v>Référentiel 10</v>
      </c>
      <c r="J5" s="870"/>
      <c r="K5" s="1159"/>
      <c r="L5" s="1159"/>
      <c r="M5" s="1159"/>
      <c r="N5" s="1159"/>
      <c r="O5" s="20"/>
      <c r="P5" s="1152">
        <v>9</v>
      </c>
      <c r="Q5" s="1152"/>
      <c r="R5" s="1158">
        <v>10</v>
      </c>
      <c r="S5" s="1156"/>
      <c r="T5" s="1158"/>
      <c r="U5" s="1156"/>
      <c r="V5" s="1156"/>
      <c r="W5" s="1156"/>
    </row>
    <row r="7" spans="1:23" ht="18" x14ac:dyDescent="0.2">
      <c r="C7" s="2" t="s">
        <v>831</v>
      </c>
      <c r="D7" s="888" t="str">
        <f>Translations!$B$292</f>
        <v>Feuille «ProductBM» - DONNÉES DE LA SOUS-INSTALLATION RELATIVES AUX RÉFÉRENTIELS DE PRODUITS</v>
      </c>
      <c r="E7" s="888"/>
      <c r="F7" s="888"/>
      <c r="G7" s="888"/>
      <c r="H7" s="888"/>
      <c r="I7" s="888"/>
      <c r="J7" s="888"/>
      <c r="K7" s="888"/>
      <c r="L7" s="888"/>
      <c r="M7" s="888"/>
      <c r="N7" s="888"/>
    </row>
    <row r="8" spans="1:23" s="21" customFormat="1" ht="5.0999999999999996" customHeight="1" x14ac:dyDescent="0.25">
      <c r="A8" s="19"/>
      <c r="B8" s="219"/>
      <c r="C8" s="219"/>
      <c r="D8" s="219"/>
      <c r="E8" s="219"/>
      <c r="F8" s="219"/>
      <c r="G8" s="219"/>
      <c r="H8" s="219"/>
      <c r="I8" s="219"/>
      <c r="J8" s="219"/>
      <c r="K8" s="219"/>
      <c r="L8" s="219"/>
      <c r="M8" s="20"/>
      <c r="N8" s="20"/>
      <c r="O8" s="38"/>
      <c r="P8" s="346"/>
      <c r="Q8" s="346"/>
      <c r="R8" s="346"/>
      <c r="S8" s="346"/>
      <c r="T8" s="346"/>
      <c r="U8" s="346"/>
      <c r="V8" s="346"/>
      <c r="W8" s="346"/>
    </row>
    <row r="9" spans="1:23" s="21" customFormat="1" ht="15" customHeight="1" x14ac:dyDescent="0.25">
      <c r="A9" s="19"/>
      <c r="B9" s="219"/>
      <c r="C9" s="219"/>
      <c r="D9" s="219"/>
      <c r="E9" s="1147" t="str">
        <f>Translations!$B$293</f>
        <v>La barre de navigation ci-dessus contient uniquement des liens vers les sous-installations énumérées à la section C.I.</v>
      </c>
      <c r="F9" s="1147"/>
      <c r="G9" s="1147"/>
      <c r="H9" s="1147"/>
      <c r="I9" s="1147"/>
      <c r="J9" s="1147"/>
      <c r="K9" s="1147"/>
      <c r="L9" s="1147"/>
      <c r="M9" s="1147"/>
      <c r="N9" s="20"/>
      <c r="O9" s="38"/>
      <c r="P9" s="346"/>
      <c r="Q9" s="346"/>
      <c r="R9" s="346"/>
      <c r="S9" s="346"/>
      <c r="T9" s="346"/>
      <c r="U9" s="346"/>
      <c r="V9" s="346"/>
      <c r="W9" s="346"/>
    </row>
    <row r="10" spans="1:23" x14ac:dyDescent="0.2">
      <c r="D10" s="1157"/>
      <c r="E10" s="1157"/>
      <c r="F10" s="1157"/>
      <c r="G10" s="1157"/>
      <c r="H10" s="1157"/>
      <c r="I10" s="1157"/>
      <c r="J10" s="1157"/>
      <c r="K10" s="1157"/>
      <c r="L10" s="1157"/>
      <c r="M10" s="1157"/>
      <c r="N10" s="1157"/>
    </row>
    <row r="11" spans="1:23" ht="16.5" customHeight="1" x14ac:dyDescent="0.2">
      <c r="C11" s="889" t="str">
        <f>Translations!$B$235</f>
        <v>Introduction de la présente fiche</v>
      </c>
      <c r="D11" s="889"/>
      <c r="E11" s="889"/>
      <c r="F11" s="889"/>
      <c r="G11" s="889"/>
      <c r="H11" s="889"/>
      <c r="I11" s="889"/>
      <c r="J11" s="889"/>
      <c r="K11" s="889"/>
      <c r="L11" s="889"/>
      <c r="M11" s="889"/>
      <c r="N11" s="889"/>
    </row>
    <row r="12" spans="1:23" ht="5.0999999999999996" customHeight="1" thickBot="1" x14ac:dyDescent="0.25"/>
    <row r="13" spans="1:23" ht="5.0999999999999996" customHeight="1" x14ac:dyDescent="0.2">
      <c r="C13" s="233"/>
      <c r="D13" s="234"/>
      <c r="E13" s="234"/>
      <c r="F13" s="234"/>
      <c r="G13" s="234"/>
      <c r="H13" s="234"/>
      <c r="I13" s="234"/>
      <c r="J13" s="234"/>
      <c r="K13" s="234"/>
      <c r="L13" s="234"/>
      <c r="M13" s="234"/>
      <c r="N13" s="235"/>
    </row>
    <row r="14" spans="1:23" ht="12.75" customHeight="1" x14ac:dyDescent="0.2">
      <c r="C14" s="236"/>
      <c r="D14" s="1127" t="str">
        <f>Translations!$B$236</f>
        <v>Toutes les descriptions des méthodes utilisées dans les sections suivantes pour quantifier les paramètres à surveiller et à déclarer comprennent, s’il y a lieu:</v>
      </c>
      <c r="E14" s="1127"/>
      <c r="F14" s="1127"/>
      <c r="G14" s="1127"/>
      <c r="H14" s="1127"/>
      <c r="I14" s="1127"/>
      <c r="J14" s="1127"/>
      <c r="K14" s="1127"/>
      <c r="L14" s="1127"/>
      <c r="M14" s="1127"/>
      <c r="N14" s="1128"/>
    </row>
    <row r="15" spans="1:23" ht="12.75" customHeight="1" x14ac:dyDescent="0.2">
      <c r="C15" s="236"/>
      <c r="D15" s="237" t="s">
        <v>263</v>
      </c>
      <c r="E15" s="1129" t="str">
        <f>Translations!$B$237</f>
        <v>les étapes de calcul</v>
      </c>
      <c r="F15" s="1129"/>
      <c r="G15" s="1129"/>
      <c r="H15" s="1129"/>
      <c r="I15" s="1129"/>
      <c r="J15" s="1129"/>
      <c r="K15" s="1129"/>
      <c r="L15" s="1129"/>
      <c r="M15" s="1129"/>
      <c r="N15" s="1130"/>
    </row>
    <row r="16" spans="1:23" ht="12.75" customHeight="1" x14ac:dyDescent="0.2">
      <c r="C16" s="236"/>
      <c r="D16" s="237" t="s">
        <v>263</v>
      </c>
      <c r="E16" s="1129" t="str">
        <f>Translations!$B$238</f>
        <v xml:space="preserve">les sources de données </v>
      </c>
      <c r="F16" s="1129"/>
      <c r="G16" s="1129"/>
      <c r="H16" s="1129"/>
      <c r="I16" s="1129"/>
      <c r="J16" s="1129"/>
      <c r="K16" s="1129"/>
      <c r="L16" s="1129"/>
      <c r="M16" s="1129"/>
      <c r="N16" s="1130"/>
    </row>
    <row r="17" spans="1:23" ht="12.75" customHeight="1" x14ac:dyDescent="0.2">
      <c r="C17" s="236"/>
      <c r="D17" s="237" t="s">
        <v>263</v>
      </c>
      <c r="E17" s="1129" t="str">
        <f>Translations!$B$239</f>
        <v xml:space="preserve">les formules de calcul </v>
      </c>
      <c r="F17" s="1129"/>
      <c r="G17" s="1129"/>
      <c r="H17" s="1129"/>
      <c r="I17" s="1129"/>
      <c r="J17" s="1129"/>
      <c r="K17" s="1129"/>
      <c r="L17" s="1129"/>
      <c r="M17" s="1129"/>
      <c r="N17" s="1130"/>
    </row>
    <row r="18" spans="1:23" ht="12.75" customHeight="1" x14ac:dyDescent="0.2">
      <c r="C18" s="236"/>
      <c r="D18" s="237" t="s">
        <v>263</v>
      </c>
      <c r="E18" s="1129" t="str">
        <f>Translations!$B$240</f>
        <v xml:space="preserve">les facteurs de calcul pertinents, notamment l’unité de mesure </v>
      </c>
      <c r="F18" s="1129"/>
      <c r="G18" s="1129"/>
      <c r="H18" s="1129"/>
      <c r="I18" s="1129"/>
      <c r="J18" s="1129"/>
      <c r="K18" s="1129"/>
      <c r="L18" s="1129"/>
      <c r="M18" s="1129"/>
      <c r="N18" s="1130"/>
    </row>
    <row r="19" spans="1:23" ht="12.75" customHeight="1" x14ac:dyDescent="0.2">
      <c r="C19" s="236"/>
      <c r="D19" s="237" t="s">
        <v>263</v>
      </c>
      <c r="E19" s="1129" t="str">
        <f>Translations!$B$241</f>
        <v xml:space="preserve">les contrôles horizontaux et transversaux pour corroborer les données </v>
      </c>
      <c r="F19" s="1129"/>
      <c r="G19" s="1129"/>
      <c r="H19" s="1129"/>
      <c r="I19" s="1129"/>
      <c r="J19" s="1129"/>
      <c r="K19" s="1129"/>
      <c r="L19" s="1129"/>
      <c r="M19" s="1129"/>
      <c r="N19" s="1130"/>
    </row>
    <row r="20" spans="1:23" ht="12.75" customHeight="1" x14ac:dyDescent="0.2">
      <c r="C20" s="236"/>
      <c r="D20" s="237" t="s">
        <v>263</v>
      </c>
      <c r="E20" s="1129" t="str">
        <f>Translations!$B$242</f>
        <v>les procédures qui sous-tendent les plans d'échantillonnage</v>
      </c>
      <c r="F20" s="1129"/>
      <c r="G20" s="1129"/>
      <c r="H20" s="1129"/>
      <c r="I20" s="1129"/>
      <c r="J20" s="1129"/>
      <c r="K20" s="1129"/>
      <c r="L20" s="1129"/>
      <c r="M20" s="1129"/>
      <c r="N20" s="1130"/>
    </row>
    <row r="21" spans="1:23" ht="12.75" customHeight="1" x14ac:dyDescent="0.2">
      <c r="C21" s="236"/>
      <c r="D21" s="237" t="s">
        <v>263</v>
      </c>
      <c r="E21" s="1129" t="str">
        <f>Translations!$B$243</f>
        <v>l'équipement de mesure utilisé, avec un renvoi au diagramme correspondant et une description de la manière dont il est installé et entretenu</v>
      </c>
      <c r="F21" s="1129"/>
      <c r="G21" s="1129"/>
      <c r="H21" s="1129"/>
      <c r="I21" s="1129"/>
      <c r="J21" s="1129"/>
      <c r="K21" s="1129"/>
      <c r="L21" s="1129"/>
      <c r="M21" s="1129"/>
      <c r="N21" s="1130"/>
    </row>
    <row r="22" spans="1:23" ht="12.75" customHeight="1" x14ac:dyDescent="0.2">
      <c r="C22" s="236"/>
      <c r="D22" s="237" t="s">
        <v>263</v>
      </c>
      <c r="E22" s="1129" t="str">
        <f>Translations!$B$244</f>
        <v>la liste des laboratoires qui participent à la mise en œuvre des procédures d'analyse pertinentes</v>
      </c>
      <c r="F22" s="1129"/>
      <c r="G22" s="1129"/>
      <c r="H22" s="1129"/>
      <c r="I22" s="1129"/>
      <c r="J22" s="1129"/>
      <c r="K22" s="1129"/>
      <c r="L22" s="1129"/>
      <c r="M22" s="1129"/>
      <c r="N22" s="1130"/>
    </row>
    <row r="23" spans="1:23" ht="5.0999999999999996" customHeight="1" x14ac:dyDescent="0.2">
      <c r="C23" s="236"/>
      <c r="D23" s="279"/>
      <c r="E23" s="238"/>
      <c r="F23" s="238"/>
      <c r="G23" s="238"/>
      <c r="H23" s="238"/>
      <c r="I23" s="238"/>
      <c r="J23" s="238"/>
      <c r="K23" s="238"/>
      <c r="L23" s="238"/>
      <c r="M23" s="238"/>
      <c r="N23" s="239"/>
    </row>
    <row r="24" spans="1:23" ht="12.75" customHeight="1" x14ac:dyDescent="0.2">
      <c r="C24" s="236"/>
      <c r="D24" s="1127" t="str">
        <f>Translations!$B$245</f>
        <v>Le cas échéant, la description comprend le résultat de l’évaluation simplifiée de l’incertitude visée à l’article 7, paragraphe 2.</v>
      </c>
      <c r="E24" s="1127"/>
      <c r="F24" s="1127"/>
      <c r="G24" s="1127"/>
      <c r="H24" s="1127"/>
      <c r="I24" s="1127"/>
      <c r="J24" s="1127"/>
      <c r="K24" s="1127"/>
      <c r="L24" s="1127"/>
      <c r="M24" s="1127"/>
      <c r="N24" s="1128"/>
    </row>
    <row r="25" spans="1:23" ht="12.75" customHeight="1" x14ac:dyDescent="0.2">
      <c r="C25" s="236"/>
      <c r="D25" s="1127" t="str">
        <f>Translations!$B$246</f>
        <v>Pour chaque formule de calcul, le plan fournit un exemple utilisant des données réelles.</v>
      </c>
      <c r="E25" s="1127"/>
      <c r="F25" s="1127"/>
      <c r="G25" s="1127"/>
      <c r="H25" s="1127"/>
      <c r="I25" s="1127"/>
      <c r="J25" s="1127"/>
      <c r="K25" s="1127"/>
      <c r="L25" s="1127"/>
      <c r="M25" s="1127"/>
      <c r="N25" s="1128"/>
    </row>
    <row r="26" spans="1:23" ht="5.0999999999999996" customHeight="1" thickBot="1" x14ac:dyDescent="0.25">
      <c r="C26" s="240"/>
      <c r="D26" s="241"/>
      <c r="E26" s="241"/>
      <c r="F26" s="241"/>
      <c r="G26" s="241"/>
      <c r="H26" s="241"/>
      <c r="I26" s="241"/>
      <c r="J26" s="241"/>
      <c r="K26" s="241"/>
      <c r="L26" s="241"/>
      <c r="M26" s="241"/>
      <c r="N26" s="242"/>
    </row>
    <row r="27" spans="1:23" s="21" customFormat="1" ht="12.75" x14ac:dyDescent="0.2">
      <c r="A27" s="19"/>
      <c r="B27" s="38"/>
      <c r="C27" s="38"/>
      <c r="D27" s="38"/>
      <c r="E27" s="38"/>
      <c r="F27" s="38"/>
      <c r="G27" s="38"/>
      <c r="H27" s="38"/>
      <c r="I27" s="38"/>
      <c r="J27" s="38"/>
      <c r="K27" s="38"/>
      <c r="L27" s="38"/>
      <c r="M27" s="38"/>
      <c r="N27" s="38"/>
      <c r="O27" s="38"/>
      <c r="P27" s="24"/>
      <c r="Q27" s="24"/>
      <c r="R27" s="25"/>
      <c r="S27" s="25"/>
      <c r="T27" s="24"/>
      <c r="U27" s="24"/>
      <c r="V27" s="24"/>
      <c r="W27" s="24"/>
    </row>
    <row r="28" spans="1:23" ht="16.5" customHeight="1" x14ac:dyDescent="0.2">
      <c r="C28" s="271" t="s">
        <v>110</v>
      </c>
      <c r="D28" s="929" t="str">
        <f>Translations!$B$294</f>
        <v>Sous-installations avec référentiel de produit</v>
      </c>
      <c r="E28" s="929"/>
      <c r="F28" s="929"/>
      <c r="G28" s="929"/>
      <c r="H28" s="929"/>
      <c r="I28" s="929"/>
      <c r="J28" s="929"/>
      <c r="K28" s="929"/>
      <c r="L28" s="929"/>
      <c r="M28" s="929"/>
      <c r="N28" s="929"/>
    </row>
    <row r="29" spans="1:23" s="21" customFormat="1" ht="5.0999999999999996" customHeight="1" thickBot="1" x14ac:dyDescent="0.25">
      <c r="A29" s="19"/>
      <c r="B29" s="38"/>
      <c r="C29" s="247"/>
      <c r="D29" s="247"/>
      <c r="E29" s="247"/>
      <c r="F29" s="247"/>
      <c r="G29" s="247"/>
      <c r="H29" s="247"/>
      <c r="I29" s="247"/>
      <c r="J29" s="247"/>
      <c r="K29" s="247"/>
      <c r="L29" s="247"/>
      <c r="M29" s="247"/>
      <c r="N29" s="247"/>
      <c r="O29" s="38"/>
      <c r="P29" s="24"/>
      <c r="Q29" s="24"/>
      <c r="R29" s="25"/>
      <c r="S29" s="25"/>
      <c r="T29" s="24"/>
      <c r="U29" s="24"/>
      <c r="V29" s="24"/>
      <c r="W29" s="24"/>
    </row>
    <row r="30" spans="1:23" s="270" customFormat="1" ht="15" customHeight="1" thickBot="1" x14ac:dyDescent="0.25">
      <c r="A30" s="269"/>
      <c r="B30" s="187"/>
      <c r="C30" s="268">
        <v>1</v>
      </c>
      <c r="D30" s="1160" t="str">
        <f>Translations!$B$295</f>
        <v>Sous-installation avec référentiel de produit:</v>
      </c>
      <c r="E30" s="1161"/>
      <c r="F30" s="1161"/>
      <c r="G30" s="1161"/>
      <c r="H30" s="1161"/>
      <c r="I30" s="1162" t="str">
        <f>IF(INDEX(CNTR_SubInstListIsProdBM,$C30),INDEX(CNTR_SubInstListNames,$C30),"")</f>
        <v/>
      </c>
      <c r="J30" s="1163"/>
      <c r="K30" s="1163"/>
      <c r="L30" s="1163"/>
      <c r="M30" s="1163"/>
      <c r="N30" s="1164"/>
      <c r="O30" s="38"/>
      <c r="P30" s="417">
        <v>1</v>
      </c>
      <c r="Q30" s="274"/>
      <c r="R30" s="293"/>
      <c r="S30" s="293"/>
      <c r="T30" s="293"/>
      <c r="U30" s="269"/>
      <c r="V30" s="397" t="s">
        <v>891</v>
      </c>
      <c r="W30" s="398" t="b">
        <f>AND(CNTR_ExistSubInstEntries,I30="")</f>
        <v>0</v>
      </c>
    </row>
    <row r="31" spans="1:23" ht="12.75" customHeight="1" thickBot="1" x14ac:dyDescent="0.25">
      <c r="C31" s="265"/>
      <c r="D31" s="266"/>
      <c r="E31" s="1173" t="str">
        <f>Translations!$B$296</f>
        <v>La dénomination de la sous-installation avec référentiel de produit s'affiche automatiquement, sur la base des données saisies sur la feuille «C_InstallationDescription».</v>
      </c>
      <c r="F31" s="1174"/>
      <c r="G31" s="1174"/>
      <c r="H31" s="1174"/>
      <c r="I31" s="1174"/>
      <c r="J31" s="1174"/>
      <c r="K31" s="1174"/>
      <c r="L31" s="1174"/>
      <c r="M31" s="1174"/>
      <c r="N31" s="1175"/>
    </row>
    <row r="32" spans="1:23" ht="5.0999999999999996" customHeight="1" x14ac:dyDescent="0.2">
      <c r="C32" s="250"/>
      <c r="N32" s="251"/>
    </row>
    <row r="33" spans="1:23" ht="12.75" customHeight="1" x14ac:dyDescent="0.2">
      <c r="C33" s="250"/>
      <c r="D33" s="22" t="s">
        <v>112</v>
      </c>
      <c r="E33" s="1062" t="str">
        <f>Translations!$B$297</f>
        <v>Limites du système de la sous-installation</v>
      </c>
      <c r="F33" s="1062"/>
      <c r="G33" s="1062"/>
      <c r="H33" s="1062"/>
      <c r="I33" s="1062"/>
      <c r="J33" s="1062"/>
      <c r="K33" s="1062"/>
      <c r="L33" s="1062"/>
      <c r="M33" s="1062"/>
      <c r="N33" s="1176"/>
    </row>
    <row r="34" spans="1:23" ht="5.0999999999999996" customHeight="1" x14ac:dyDescent="0.2">
      <c r="C34" s="250"/>
      <c r="N34" s="251"/>
    </row>
    <row r="35" spans="1:23" ht="12.75" customHeight="1" x14ac:dyDescent="0.2">
      <c r="C35" s="250"/>
      <c r="D35" s="569" t="s">
        <v>118</v>
      </c>
      <c r="E35" s="1108" t="str">
        <f>Translations!$B$249</f>
        <v>Informations relatives à la méthode appliquée</v>
      </c>
      <c r="F35" s="1108"/>
      <c r="G35" s="1108"/>
      <c r="H35" s="1108"/>
      <c r="I35" s="1108"/>
      <c r="J35" s="1108"/>
      <c r="K35" s="1108"/>
      <c r="L35" s="1108"/>
      <c r="M35" s="1108"/>
      <c r="N35" s="1148"/>
    </row>
    <row r="36" spans="1:23" ht="12.75" customHeight="1" x14ac:dyDescent="0.2">
      <c r="C36" s="250"/>
      <c r="D36" s="27"/>
      <c r="E36" s="1045" t="str">
        <f>Translations!$B$298</f>
        <v>Conformément à l’annexe VI, section 2, point b), veuillez décrire les limites du système de cette sous-installation en précisant les éléments suivants:</v>
      </c>
      <c r="F36" s="1045"/>
      <c r="G36" s="1045"/>
      <c r="H36" s="1045"/>
      <c r="I36" s="1045"/>
      <c r="J36" s="1045"/>
      <c r="K36" s="1045"/>
      <c r="L36" s="1045"/>
      <c r="M36" s="1045"/>
      <c r="N36" s="1149"/>
    </row>
    <row r="37" spans="1:23" ht="12.75" customHeight="1" x14ac:dyDescent="0.2">
      <c r="C37" s="250"/>
      <c r="D37" s="27"/>
      <c r="E37" s="252" t="s">
        <v>263</v>
      </c>
      <c r="F37" s="1050" t="str">
        <f>Translations!$B$299</f>
        <v xml:space="preserve">les unités techniques qui sont concernées, </v>
      </c>
      <c r="G37" s="1098"/>
      <c r="H37" s="1098"/>
      <c r="I37" s="1098"/>
      <c r="J37" s="1098"/>
      <c r="K37" s="1098"/>
      <c r="L37" s="1098"/>
      <c r="M37" s="1098"/>
      <c r="N37" s="1134"/>
    </row>
    <row r="38" spans="1:23" ht="12.75" customHeight="1" x14ac:dyDescent="0.2">
      <c r="C38" s="250"/>
      <c r="D38" s="27"/>
      <c r="E38" s="252" t="s">
        <v>263</v>
      </c>
      <c r="F38" s="1050" t="str">
        <f>Translations!$B$300</f>
        <v xml:space="preserve">les procédés qui sont mis en œuvre, </v>
      </c>
      <c r="G38" s="1098"/>
      <c r="H38" s="1098"/>
      <c r="I38" s="1098"/>
      <c r="J38" s="1098"/>
      <c r="K38" s="1098"/>
      <c r="L38" s="1098"/>
      <c r="M38" s="1098"/>
      <c r="N38" s="1134"/>
    </row>
    <row r="39" spans="1:23" ht="12.75" customHeight="1" x14ac:dyDescent="0.2">
      <c r="C39" s="250"/>
      <c r="D39" s="27"/>
      <c r="E39" s="252" t="s">
        <v>263</v>
      </c>
      <c r="F39" s="1050" t="str">
        <f>Translations!$B$301</f>
        <v>les apports de matières et de combustibles, et</v>
      </c>
      <c r="G39" s="1098"/>
      <c r="H39" s="1098"/>
      <c r="I39" s="1098"/>
      <c r="J39" s="1098"/>
      <c r="K39" s="1098"/>
      <c r="L39" s="1098"/>
      <c r="M39" s="1098"/>
      <c r="N39" s="1134"/>
    </row>
    <row r="40" spans="1:23" ht="12.75" customHeight="1" x14ac:dyDescent="0.2">
      <c r="C40" s="250"/>
      <c r="D40" s="27"/>
      <c r="E40" s="252" t="s">
        <v>263</v>
      </c>
      <c r="F40" s="1050" t="str">
        <f>Translations!$B$302</f>
        <v>les produits et les extrants qui sont attribués.</v>
      </c>
      <c r="G40" s="1098"/>
      <c r="H40" s="1098"/>
      <c r="I40" s="1098"/>
      <c r="J40" s="1098"/>
      <c r="K40" s="1098"/>
      <c r="L40" s="1098"/>
      <c r="M40" s="1098"/>
      <c r="N40" s="1134"/>
    </row>
    <row r="41" spans="1:23" ht="25.5" customHeight="1" x14ac:dyDescent="0.2">
      <c r="C41" s="250"/>
      <c r="D41" s="27"/>
      <c r="E41" s="1045" t="str">
        <f>Translations!$B$303</f>
        <v>Veuillez également décrire l’importation ou l’exportation de produits intermédiaires visés par des référentiels de produits (annexe IV, section 1.6 et section 3.1, point l), des RATG), et les quantités respectives.</v>
      </c>
      <c r="F41" s="1045"/>
      <c r="G41" s="1045"/>
      <c r="H41" s="1045"/>
      <c r="I41" s="1045"/>
      <c r="J41" s="1045"/>
      <c r="K41" s="1045"/>
      <c r="L41" s="1045"/>
      <c r="M41" s="1045"/>
      <c r="N41" s="1149"/>
    </row>
    <row r="42" spans="1:23" s="345" customFormat="1" ht="12.75" customHeight="1" x14ac:dyDescent="0.25">
      <c r="A42" s="344"/>
      <c r="B42" s="341"/>
      <c r="C42" s="342"/>
      <c r="D42" s="343"/>
      <c r="E42" s="1106" t="str">
        <f>Translations!$B$304</f>
        <v>Si ces informations sont suffisamment détaillées à la section C.II, veuillez simplement indiquer ici une référence à ladite section et passer aux points suivants.</v>
      </c>
      <c r="F42" s="1106"/>
      <c r="G42" s="1106"/>
      <c r="H42" s="1106"/>
      <c r="I42" s="1106"/>
      <c r="J42" s="1106"/>
      <c r="K42" s="1106"/>
      <c r="L42" s="1106"/>
      <c r="M42" s="1106"/>
      <c r="N42" s="1177"/>
      <c r="O42" s="38"/>
      <c r="P42" s="344"/>
      <c r="Q42" s="344"/>
      <c r="R42" s="344"/>
      <c r="S42" s="344"/>
      <c r="T42" s="344"/>
      <c r="U42" s="344"/>
      <c r="V42" s="344"/>
      <c r="W42" s="344"/>
    </row>
    <row r="43" spans="1:23" ht="50.1" customHeight="1" x14ac:dyDescent="0.2">
      <c r="C43" s="250"/>
      <c r="D43" s="569"/>
      <c r="E43" s="1178"/>
      <c r="F43" s="1179"/>
      <c r="G43" s="1179"/>
      <c r="H43" s="1179"/>
      <c r="I43" s="1179"/>
      <c r="J43" s="1179"/>
      <c r="K43" s="1179"/>
      <c r="L43" s="1179"/>
      <c r="M43" s="1179"/>
      <c r="N43" s="1180"/>
    </row>
    <row r="44" spans="1:23" ht="5.0999999999999996" customHeight="1" x14ac:dyDescent="0.2">
      <c r="C44" s="250"/>
      <c r="D44" s="569"/>
      <c r="N44" s="251"/>
    </row>
    <row r="45" spans="1:23" ht="12.75" customHeight="1" x14ac:dyDescent="0.2">
      <c r="C45" s="250"/>
      <c r="D45" s="569" t="s">
        <v>119</v>
      </c>
      <c r="E45" s="1181" t="str">
        <f>Translations!$B$210</f>
        <v>Référence de fichiers externes, le cas échéant</v>
      </c>
      <c r="F45" s="1181"/>
      <c r="G45" s="1181"/>
      <c r="H45" s="1181"/>
      <c r="I45" s="1181"/>
      <c r="J45" s="1182"/>
      <c r="K45" s="1049"/>
      <c r="L45" s="1049"/>
      <c r="M45" s="1049"/>
      <c r="N45" s="1049"/>
    </row>
    <row r="46" spans="1:23" ht="5.0999999999999996" customHeight="1" x14ac:dyDescent="0.2">
      <c r="C46" s="250"/>
      <c r="D46" s="569"/>
      <c r="N46" s="251"/>
    </row>
    <row r="47" spans="1:23" ht="12.75" customHeight="1" x14ac:dyDescent="0.2">
      <c r="C47" s="250"/>
      <c r="D47" s="27" t="s">
        <v>120</v>
      </c>
      <c r="E47" s="1181" t="str">
        <f>Translations!$B$305</f>
        <v>Référence d’un schéma de procédé distinct détaillé, s’il y a lieu</v>
      </c>
      <c r="F47" s="1181"/>
      <c r="G47" s="1181"/>
      <c r="H47" s="1181"/>
      <c r="I47" s="1181"/>
      <c r="J47" s="1182"/>
      <c r="K47" s="1049"/>
      <c r="L47" s="1049"/>
      <c r="M47" s="1049"/>
      <c r="N47" s="1049"/>
    </row>
    <row r="48" spans="1:23" ht="12.75" customHeight="1" x14ac:dyDescent="0.2">
      <c r="C48" s="250"/>
      <c r="D48" s="27"/>
      <c r="E48" s="1045" t="str">
        <f>Translations!$B$306</f>
        <v>Dans le cas d’une sous-installation plus complexe, veuillez fournir un schéma de procédé détaillé, s’il ne figure pas au point i. ci-dessus.</v>
      </c>
      <c r="F48" s="1045"/>
      <c r="G48" s="1045"/>
      <c r="H48" s="1045"/>
      <c r="I48" s="1045"/>
      <c r="J48" s="1045"/>
      <c r="K48" s="1045"/>
      <c r="L48" s="1045"/>
      <c r="M48" s="1045"/>
      <c r="N48" s="1149"/>
    </row>
    <row r="49" spans="1:23" ht="5.0999999999999996" customHeight="1" x14ac:dyDescent="0.2">
      <c r="C49" s="257"/>
      <c r="D49" s="258"/>
      <c r="E49" s="259"/>
      <c r="F49" s="259"/>
      <c r="G49" s="259"/>
      <c r="H49" s="259"/>
      <c r="I49" s="259"/>
      <c r="J49" s="259"/>
      <c r="K49" s="259"/>
      <c r="L49" s="259"/>
      <c r="M49" s="259"/>
      <c r="N49" s="260"/>
    </row>
    <row r="50" spans="1:23" ht="5.0999999999999996" customHeight="1" x14ac:dyDescent="0.2">
      <c r="C50" s="250"/>
      <c r="D50" s="569"/>
      <c r="N50" s="251"/>
    </row>
    <row r="51" spans="1:23" ht="12.75" customHeight="1" x14ac:dyDescent="0.2">
      <c r="C51" s="250"/>
      <c r="D51" s="22" t="s">
        <v>113</v>
      </c>
      <c r="E51" s="1062" t="str">
        <f>Translations!$B$307</f>
        <v>Méthode de détermination des niveaux de production (= activité) annuelle</v>
      </c>
      <c r="F51" s="1062"/>
      <c r="G51" s="1062"/>
      <c r="H51" s="1062"/>
      <c r="I51" s="1062"/>
      <c r="J51" s="1062"/>
      <c r="K51" s="1062"/>
      <c r="L51" s="1062"/>
      <c r="M51" s="1062"/>
      <c r="N51" s="1176"/>
    </row>
    <row r="52" spans="1:23" ht="5.0999999999999996" customHeight="1" x14ac:dyDescent="0.2">
      <c r="C52" s="250"/>
      <c r="D52" s="22"/>
      <c r="E52" s="569"/>
      <c r="F52" s="569"/>
      <c r="G52" s="569"/>
      <c r="H52" s="569"/>
      <c r="I52" s="569"/>
      <c r="J52" s="569"/>
      <c r="K52" s="569"/>
      <c r="L52" s="569"/>
      <c r="M52" s="569"/>
      <c r="N52" s="570"/>
    </row>
    <row r="53" spans="1:23" ht="12.75" customHeight="1" x14ac:dyDescent="0.2">
      <c r="C53" s="250"/>
      <c r="D53" s="569" t="s">
        <v>118</v>
      </c>
      <c r="E53" s="1108" t="str">
        <f>Translations!$B$249</f>
        <v>Informations relatives à la méthode appliquée</v>
      </c>
      <c r="F53" s="1108"/>
      <c r="G53" s="1108"/>
      <c r="H53" s="1108"/>
      <c r="I53" s="1108"/>
      <c r="J53" s="1108"/>
      <c r="K53" s="1108"/>
      <c r="L53" s="1108"/>
      <c r="M53" s="1108"/>
      <c r="N53" s="1148"/>
    </row>
    <row r="54" spans="1:23" ht="12.75" customHeight="1" x14ac:dyDescent="0.2">
      <c r="C54" s="250"/>
      <c r="D54" s="22"/>
      <c r="E54" s="1106" t="str">
        <f>Translations!$B$308</f>
        <v>Pour les besoins spécifiques de la collecte de données aux fins des mesures nationales d’exécution (NIM), la présente section doit couvrir toutes les données fournies dans la section F.(a) du modèle de «collecte des données de référence».</v>
      </c>
      <c r="F54" s="1107"/>
      <c r="G54" s="1107"/>
      <c r="H54" s="1107"/>
      <c r="I54" s="1107"/>
      <c r="J54" s="1107"/>
      <c r="K54" s="1107"/>
      <c r="L54" s="1107"/>
      <c r="M54" s="1107"/>
      <c r="N54" s="1185"/>
    </row>
    <row r="55" spans="1:23" ht="12.75" customHeight="1" x14ac:dyDescent="0.2">
      <c r="C55" s="250"/>
      <c r="D55" s="569"/>
      <c r="E55" s="1045" t="str">
        <f>Translations!$B$250</f>
        <v>Veuillez sélectionner ci-dessous:</v>
      </c>
      <c r="F55" s="1046"/>
      <c r="G55" s="1046"/>
      <c r="H55" s="1046"/>
      <c r="I55" s="1046"/>
      <c r="J55" s="1046"/>
      <c r="K55" s="1046"/>
      <c r="L55" s="1046"/>
      <c r="M55" s="1046"/>
      <c r="N55" s="1165"/>
    </row>
    <row r="56" spans="1:23" ht="12.75" customHeight="1" x14ac:dyDescent="0.2">
      <c r="C56" s="250"/>
      <c r="D56" s="569"/>
      <c r="E56" s="252" t="s">
        <v>263</v>
      </c>
      <c r="F56" s="1050" t="str">
        <f>Translations!$B$251</f>
        <v>la source de données utilisée pour déterminer les quantités conformément à l’annexe VII, section 4.4, des RATG.</v>
      </c>
      <c r="G56" s="1098"/>
      <c r="H56" s="1098"/>
      <c r="I56" s="1098"/>
      <c r="J56" s="1098"/>
      <c r="K56" s="1098"/>
      <c r="L56" s="1098"/>
      <c r="M56" s="1098"/>
      <c r="N56" s="1134"/>
    </row>
    <row r="57" spans="1:23" ht="25.5" customHeight="1" x14ac:dyDescent="0.2">
      <c r="C57" s="250"/>
      <c r="D57" s="569"/>
      <c r="E57" s="252"/>
      <c r="F57" s="1050"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57" s="1098"/>
      <c r="H57" s="1098"/>
      <c r="I57" s="1098"/>
      <c r="J57" s="1098"/>
      <c r="K57" s="1098"/>
      <c r="L57" s="1098"/>
      <c r="M57" s="1098"/>
      <c r="N57" s="1134"/>
    </row>
    <row r="58" spans="1:23" ht="12.75" customHeight="1" x14ac:dyDescent="0.2">
      <c r="C58" s="250"/>
      <c r="D58" s="569"/>
      <c r="E58" s="252" t="s">
        <v>263</v>
      </c>
      <c r="F58" s="1050" t="str">
        <f>Translations!$B$309</f>
        <v>la méthode utilisée aux fins de la détermination des quantités annuelles conformément à l’annexe VII, section 5, des RATG.</v>
      </c>
      <c r="G58" s="1098"/>
      <c r="H58" s="1098"/>
      <c r="I58" s="1098"/>
      <c r="J58" s="1098"/>
      <c r="K58" s="1098"/>
      <c r="L58" s="1098"/>
      <c r="M58" s="1098"/>
      <c r="N58" s="1134"/>
    </row>
    <row r="59" spans="1:23" s="295" customFormat="1" ht="25.5" customHeight="1" x14ac:dyDescent="0.25">
      <c r="A59" s="293"/>
      <c r="B59" s="136"/>
      <c r="C59" s="250"/>
      <c r="D59" s="137"/>
      <c r="E59" s="138"/>
      <c r="F59" s="138"/>
      <c r="G59" s="138"/>
      <c r="H59" s="138"/>
      <c r="I59" s="1112" t="str">
        <f>Translations!$B$254</f>
        <v>Source de données</v>
      </c>
      <c r="J59" s="1112"/>
      <c r="K59" s="1112" t="str">
        <f>Translations!$B$255</f>
        <v>Autre source de données (le cas échéant)</v>
      </c>
      <c r="L59" s="1112"/>
      <c r="M59" s="1112" t="str">
        <f>Translations!$B$255</f>
        <v>Autre source de données (le cas échéant)</v>
      </c>
      <c r="N59" s="1112"/>
      <c r="O59" s="38"/>
      <c r="P59" s="293"/>
      <c r="Q59" s="293"/>
      <c r="R59" s="293"/>
      <c r="S59" s="293"/>
      <c r="T59" s="293"/>
      <c r="U59" s="293"/>
      <c r="V59" s="293"/>
      <c r="W59" s="293"/>
    </row>
    <row r="60" spans="1:23" ht="12.75" customHeight="1" x14ac:dyDescent="0.2">
      <c r="C60" s="250"/>
      <c r="D60" s="27"/>
      <c r="E60" s="135" t="s">
        <v>864</v>
      </c>
      <c r="F60" s="1074" t="str">
        <f>Translations!$B$310</f>
        <v>Quantités de produits</v>
      </c>
      <c r="G60" s="1074"/>
      <c r="H60" s="1075"/>
      <c r="I60" s="1087"/>
      <c r="J60" s="1088"/>
      <c r="K60" s="1089"/>
      <c r="L60" s="1090"/>
      <c r="M60" s="1089"/>
      <c r="N60" s="1091"/>
    </row>
    <row r="61" spans="1:23" ht="5.0999999999999996" customHeight="1" x14ac:dyDescent="0.2">
      <c r="C61" s="250"/>
      <c r="D61" s="27"/>
      <c r="E61" s="135"/>
      <c r="F61" s="573"/>
      <c r="G61" s="573"/>
      <c r="H61" s="573"/>
      <c r="I61" s="573"/>
      <c r="J61" s="573"/>
      <c r="K61" s="573"/>
      <c r="L61" s="573"/>
      <c r="M61" s="573"/>
      <c r="N61" s="574"/>
    </row>
    <row r="62" spans="1:23" ht="12.75" customHeight="1" x14ac:dyDescent="0.2">
      <c r="C62" s="250"/>
      <c r="D62" s="569"/>
      <c r="E62" s="135" t="s">
        <v>865</v>
      </c>
      <c r="F62" s="1074" t="str">
        <f>Translations!$B$311</f>
        <v>Quantités annuelles de produits</v>
      </c>
      <c r="G62" s="1074"/>
      <c r="H62" s="1075"/>
      <c r="I62" s="1184"/>
      <c r="J62" s="1184"/>
      <c r="K62" s="1184"/>
      <c r="L62" s="1184"/>
      <c r="M62" s="1184"/>
      <c r="N62" s="1184"/>
    </row>
    <row r="63" spans="1:23" ht="5.0999999999999996" customHeight="1" x14ac:dyDescent="0.2">
      <c r="C63" s="250"/>
      <c r="D63" s="569"/>
      <c r="N63" s="251"/>
    </row>
    <row r="64" spans="1:23" s="21" customFormat="1" ht="12.75" customHeight="1" x14ac:dyDescent="0.25">
      <c r="A64" s="19"/>
      <c r="B64" s="219"/>
      <c r="C64" s="253"/>
      <c r="D64" s="254"/>
      <c r="E64" s="135" t="s">
        <v>866</v>
      </c>
      <c r="F64" s="1074" t="str">
        <f>Translations!$B$312</f>
        <v>Obligations de déclaration spécifiques:</v>
      </c>
      <c r="G64" s="1074"/>
      <c r="H64" s="1075"/>
      <c r="I64" s="1124" t="str">
        <f>IF(I30="","",HYPERLINK(INDEX(EUconst_BMlistSpecialJumpTable,MATCH(I30,EUconst_BMlistNames,0)),INDEX(EUconst_BMlistSpecialReporting,MATCH(I30,EUconst_BMlistNames,0))))</f>
        <v/>
      </c>
      <c r="J64" s="1125"/>
      <c r="K64" s="1125"/>
      <c r="L64" s="1125"/>
      <c r="M64" s="1125"/>
      <c r="N64" s="1126"/>
      <c r="O64" s="38"/>
      <c r="P64" s="220" t="s">
        <v>695</v>
      </c>
      <c r="Q64" s="221" t="str">
        <f>IF(I30="","",IF(AND(INDEX(EUconst_BMlistSpecialJumpTable,MATCH(I30,EUconst_BMlistNames,0))&lt;&gt;"",INDEX(EUconst_BMlistMainNumberOfBM,MATCH(I30,EUconst_BMlistNames,0))&lt;&gt;47),TRUE,FALSE))</f>
        <v/>
      </c>
      <c r="R64" s="25"/>
      <c r="S64" s="25"/>
      <c r="T64" s="24"/>
      <c r="U64" s="24"/>
      <c r="V64" s="24"/>
      <c r="W64" s="24"/>
    </row>
    <row r="65" spans="1:23" s="21" customFormat="1" ht="12.75" customHeight="1" x14ac:dyDescent="0.25">
      <c r="A65" s="19"/>
      <c r="B65" s="219"/>
      <c r="C65" s="253"/>
      <c r="D65" s="255"/>
      <c r="F65" s="1116" t="str">
        <f>Translations!$B$313</f>
        <v>Certains référentiels de produits nécessitent la déclaration d'informations spécifiques (par exemple, les valeurs CWT). S'il y a lieu, un message apparaîtra automatiquement.</v>
      </c>
      <c r="G65" s="1116"/>
      <c r="H65" s="1116"/>
      <c r="I65" s="1116"/>
      <c r="J65" s="1116"/>
      <c r="K65" s="1116"/>
      <c r="L65" s="1116"/>
      <c r="M65" s="1116"/>
      <c r="N65" s="1183"/>
      <c r="O65" s="38"/>
      <c r="P65" s="25"/>
      <c r="Q65" s="24"/>
      <c r="R65" s="25"/>
      <c r="S65" s="25"/>
      <c r="T65" s="24"/>
      <c r="U65" s="24"/>
      <c r="V65" s="24"/>
      <c r="W65" s="24"/>
    </row>
    <row r="66" spans="1:23" ht="12.75" customHeight="1" x14ac:dyDescent="0.2">
      <c r="C66" s="250"/>
      <c r="D66" s="569"/>
      <c r="E66" s="135" t="s">
        <v>867</v>
      </c>
      <c r="F66" s="1076" t="str">
        <f>Translations!$B$257</f>
        <v>Description de la méthode appliquée</v>
      </c>
      <c r="G66" s="1076"/>
      <c r="H66" s="1076"/>
      <c r="I66" s="1076"/>
      <c r="J66" s="1076"/>
      <c r="K66" s="1076"/>
      <c r="L66" s="1076"/>
      <c r="M66" s="1076"/>
      <c r="N66" s="1167"/>
    </row>
    <row r="67" spans="1:23" ht="12.75" customHeight="1" x14ac:dyDescent="0.2">
      <c r="C67" s="250"/>
      <c r="D67" s="569"/>
      <c r="E67" s="135"/>
      <c r="F67" s="1135" t="str">
        <f>IF(I30&lt;&gt;"",HYPERLINK("#" &amp; Q67,EUConst_MsgDescription),"")</f>
        <v/>
      </c>
      <c r="G67" s="1114"/>
      <c r="H67" s="1114"/>
      <c r="I67" s="1114"/>
      <c r="J67" s="1114"/>
      <c r="K67" s="1114"/>
      <c r="L67" s="1114"/>
      <c r="M67" s="1114"/>
      <c r="N67" s="1115"/>
      <c r="P67" s="24" t="s">
        <v>441</v>
      </c>
      <c r="Q67" s="414" t="str">
        <f>"#"&amp;ADDRESS(ROW($C$11),COLUMN($C$11))</f>
        <v>#$C$11</v>
      </c>
    </row>
    <row r="68" spans="1:23" ht="5.0999999999999996" customHeight="1" x14ac:dyDescent="0.2">
      <c r="C68" s="250"/>
      <c r="D68" s="569"/>
      <c r="E68" s="26"/>
      <c r="F68" s="1116"/>
      <c r="G68" s="1116"/>
      <c r="H68" s="1116"/>
      <c r="I68" s="1116"/>
      <c r="J68" s="1116"/>
      <c r="K68" s="1116"/>
      <c r="L68" s="1116"/>
      <c r="M68" s="1116"/>
      <c r="N68" s="1183"/>
      <c r="P68" s="280"/>
    </row>
    <row r="69" spans="1:23" ht="12.75" customHeight="1" x14ac:dyDescent="0.2">
      <c r="C69" s="250"/>
      <c r="D69" s="569"/>
      <c r="E69" s="27"/>
      <c r="F69" s="1116" t="str">
        <f>Translations!$B$314</f>
        <v>Veuillez prendre en considération la définition et les limites du système, telles qu’elles figurent à l’annexe I des RATG et à la section correspondante du document d’orientation nº 9.</v>
      </c>
      <c r="G69" s="1116"/>
      <c r="H69" s="1116"/>
      <c r="I69" s="1116"/>
      <c r="J69" s="1116"/>
      <c r="K69" s="1116"/>
      <c r="L69" s="1116"/>
      <c r="M69" s="1116"/>
      <c r="N69" s="1183"/>
    </row>
    <row r="70" spans="1:23" ht="12.75" customHeight="1" x14ac:dyDescent="0.2">
      <c r="C70" s="250"/>
      <c r="D70" s="569"/>
      <c r="E70" s="27"/>
      <c r="F70" s="1116" t="str">
        <f>Translations!$B$315</f>
        <v>Si l’installation n’a pas fonctionné toutes les années, veuillez fournir des preuves, le cas échéant, et décrire, s’il y a lieu, de quelle manière le début de l’exploitation normale a été déterminé.</v>
      </c>
      <c r="G70" s="1116"/>
      <c r="H70" s="1116"/>
      <c r="I70" s="1116"/>
      <c r="J70" s="1116"/>
      <c r="K70" s="1116"/>
      <c r="L70" s="1116"/>
      <c r="M70" s="1116"/>
      <c r="N70" s="1183"/>
    </row>
    <row r="71" spans="1:23" ht="50.1" customHeight="1" x14ac:dyDescent="0.2">
      <c r="C71" s="250"/>
      <c r="D71" s="26"/>
      <c r="E71" s="296"/>
      <c r="F71" s="1117"/>
      <c r="G71" s="1118"/>
      <c r="H71" s="1118"/>
      <c r="I71" s="1118"/>
      <c r="J71" s="1118"/>
      <c r="K71" s="1118"/>
      <c r="L71" s="1118"/>
      <c r="M71" s="1118"/>
      <c r="N71" s="1119"/>
    </row>
    <row r="72" spans="1:23" ht="5.0999999999999996" customHeight="1" thickBot="1" x14ac:dyDescent="0.25">
      <c r="C72" s="250"/>
      <c r="N72" s="251"/>
    </row>
    <row r="73" spans="1:23" ht="12.75" customHeight="1" x14ac:dyDescent="0.2">
      <c r="C73" s="250"/>
      <c r="D73" s="569"/>
      <c r="E73" s="135"/>
      <c r="F73" s="1120" t="str">
        <f>Translations!$B$210</f>
        <v>Référence de fichiers externes, le cas échéant</v>
      </c>
      <c r="G73" s="1120"/>
      <c r="H73" s="1120"/>
      <c r="I73" s="1120"/>
      <c r="J73" s="1120"/>
      <c r="K73" s="1049"/>
      <c r="L73" s="1049"/>
      <c r="M73" s="1049"/>
      <c r="N73" s="1049"/>
      <c r="W73" s="297" t="s">
        <v>417</v>
      </c>
    </row>
    <row r="74" spans="1:23" ht="5.0999999999999996" customHeight="1" x14ac:dyDescent="0.2">
      <c r="C74" s="250"/>
      <c r="D74" s="569"/>
      <c r="N74" s="251"/>
      <c r="W74" s="283"/>
    </row>
    <row r="75" spans="1:23" ht="12.75" customHeight="1" x14ac:dyDescent="0.2">
      <c r="C75" s="250"/>
      <c r="D75" s="569" t="s">
        <v>119</v>
      </c>
      <c r="E75" s="1102" t="str">
        <f>Translations!$B$258</f>
        <v>La hiérarchie a-t-elle été respectée?</v>
      </c>
      <c r="F75" s="1102"/>
      <c r="G75" s="1102"/>
      <c r="H75" s="1103"/>
      <c r="I75" s="291"/>
      <c r="J75" s="298" t="str">
        <f>Translations!$B$259</f>
        <v xml:space="preserve"> Si tel n'est pas le cas, pourquoi?</v>
      </c>
      <c r="K75" s="1087"/>
      <c r="L75" s="1088"/>
      <c r="M75" s="1088"/>
      <c r="N75" s="1104"/>
      <c r="W75" s="289" t="b">
        <f>AND(I75&lt;&gt;"",I75=TRUE)</f>
        <v>0</v>
      </c>
    </row>
    <row r="76" spans="1:23" ht="25.5" customHeight="1" x14ac:dyDescent="0.2">
      <c r="C76" s="250"/>
      <c r="E76" s="1045"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76" s="1046"/>
      <c r="G76" s="1046"/>
      <c r="H76" s="1046"/>
      <c r="I76" s="1046"/>
      <c r="J76" s="1046"/>
      <c r="K76" s="1046"/>
      <c r="L76" s="1046"/>
      <c r="M76" s="1046"/>
      <c r="N76" s="1165"/>
      <c r="W76" s="299"/>
    </row>
    <row r="77" spans="1:23" ht="12.75" customHeight="1" x14ac:dyDescent="0.2">
      <c r="C77" s="250"/>
      <c r="D77" s="569"/>
      <c r="E77" s="252" t="s">
        <v>263</v>
      </c>
      <c r="F77" s="1050" t="str">
        <f>Translations!$B$261</f>
        <v>Évaluation de l'incertitude: d’autres sources de données permettent d’abaisser le degré d’incertitude sur la base de l’évaluation simplifiée de l’incertitude visée à l’article 7, paragraphe 2, des RATG.</v>
      </c>
      <c r="G77" s="1050"/>
      <c r="H77" s="1050"/>
      <c r="I77" s="1050"/>
      <c r="J77" s="1050"/>
      <c r="K77" s="1050"/>
      <c r="L77" s="1050"/>
      <c r="M77" s="1050"/>
      <c r="N77" s="1166"/>
      <c r="W77" s="283"/>
    </row>
    <row r="78" spans="1:23" ht="12.75" customHeight="1" x14ac:dyDescent="0.2">
      <c r="C78" s="250"/>
      <c r="D78" s="569"/>
      <c r="E78" s="252" t="s">
        <v>263</v>
      </c>
      <c r="F78" s="1050" t="str">
        <f>Translations!$B$262</f>
        <v>Manque de faisabilité technique: l’utilisation de meilleures sources de données est techniquement impossible.</v>
      </c>
      <c r="G78" s="1098"/>
      <c r="H78" s="1098"/>
      <c r="I78" s="1098"/>
      <c r="J78" s="1098"/>
      <c r="K78" s="1098"/>
      <c r="L78" s="1098"/>
      <c r="M78" s="1098"/>
      <c r="N78" s="1134"/>
      <c r="W78" s="283"/>
    </row>
    <row r="79" spans="1:23" ht="12.75" customHeight="1" x14ac:dyDescent="0.2">
      <c r="C79" s="250"/>
      <c r="D79" s="569"/>
      <c r="E79" s="252" t="s">
        <v>263</v>
      </c>
      <c r="F79" s="1050" t="str">
        <f>Translations!$B$263</f>
        <v>Coûts excessifs: l’utilisation de meilleures sources de données entraînerait des coûts excessifs.</v>
      </c>
      <c r="G79" s="1098"/>
      <c r="H79" s="1098"/>
      <c r="I79" s="1098"/>
      <c r="J79" s="1098"/>
      <c r="K79" s="1098"/>
      <c r="L79" s="1098"/>
      <c r="M79" s="1098"/>
      <c r="N79" s="1134"/>
      <c r="W79" s="283"/>
    </row>
    <row r="80" spans="1:23" ht="5.0999999999999996" customHeight="1" x14ac:dyDescent="0.2">
      <c r="C80" s="250"/>
      <c r="E80" s="575"/>
      <c r="F80" s="575"/>
      <c r="G80" s="575"/>
      <c r="H80" s="575"/>
      <c r="I80" s="575"/>
      <c r="J80" s="575"/>
      <c r="K80" s="575"/>
      <c r="L80" s="575"/>
      <c r="M80" s="575"/>
      <c r="N80" s="583"/>
      <c r="W80" s="283"/>
    </row>
    <row r="81" spans="1:23" ht="12.75" customHeight="1" x14ac:dyDescent="0.2">
      <c r="C81" s="250"/>
      <c r="D81" s="569"/>
      <c r="E81" s="569"/>
      <c r="F81" s="1076" t="str">
        <f>Translations!$B$264</f>
        <v>Autres précisions concernant l’écart pris rapport à la hiérarchie</v>
      </c>
      <c r="G81" s="1076"/>
      <c r="H81" s="1076"/>
      <c r="I81" s="1076"/>
      <c r="J81" s="1076"/>
      <c r="K81" s="1076"/>
      <c r="L81" s="1076"/>
      <c r="M81" s="1076"/>
      <c r="N81" s="1167"/>
      <c r="W81" s="283"/>
    </row>
    <row r="82" spans="1:23" ht="25.5" customHeight="1" thickBot="1" x14ac:dyDescent="0.25">
      <c r="C82" s="250"/>
      <c r="E82" s="569"/>
      <c r="F82" s="1168"/>
      <c r="G82" s="1169"/>
      <c r="H82" s="1169"/>
      <c r="I82" s="1169"/>
      <c r="J82" s="1169"/>
      <c r="K82" s="1169"/>
      <c r="L82" s="1169"/>
      <c r="M82" s="1169"/>
      <c r="N82" s="1170"/>
      <c r="W82" s="300" t="b">
        <f>W75</f>
        <v>0</v>
      </c>
    </row>
    <row r="83" spans="1:23" ht="5.0999999999999996" customHeight="1" x14ac:dyDescent="0.2">
      <c r="C83" s="250"/>
      <c r="D83" s="569"/>
      <c r="N83" s="251"/>
    </row>
    <row r="84" spans="1:23" ht="12.75" customHeight="1" x14ac:dyDescent="0.2">
      <c r="C84" s="250"/>
      <c r="D84" s="27" t="s">
        <v>120</v>
      </c>
      <c r="E84" s="1171" t="str">
        <f>Translations!$B$828</f>
        <v>Description de la méthode utilisée aux fins du suivi des marchandises et produits fabriqués</v>
      </c>
      <c r="F84" s="1171"/>
      <c r="G84" s="1171"/>
      <c r="H84" s="1171"/>
      <c r="I84" s="1171"/>
      <c r="J84" s="1171"/>
      <c r="K84" s="1171"/>
      <c r="L84" s="1171"/>
      <c r="M84" s="1171"/>
      <c r="N84" s="1172"/>
    </row>
    <row r="85" spans="1:23" ht="12.75" customHeight="1" x14ac:dyDescent="0.2">
      <c r="C85" s="250"/>
      <c r="E85" s="1045" t="str">
        <f>Translations!$B$829</f>
        <v>La description doit comprendre la méthode appliquée pour le suivi des codes PRODCOM et NC correspondants visée à l’annexe VII, section 9, des règles d'allocation à titre gratuit (RATG).</v>
      </c>
      <c r="F85" s="1046"/>
      <c r="G85" s="1046"/>
      <c r="H85" s="1046"/>
      <c r="I85" s="1046"/>
      <c r="J85" s="1046"/>
      <c r="K85" s="1046"/>
      <c r="L85" s="1046"/>
      <c r="M85" s="1046"/>
      <c r="N85" s="1165"/>
    </row>
    <row r="86" spans="1:23" ht="50.1" customHeight="1" x14ac:dyDescent="0.2">
      <c r="C86" s="250"/>
      <c r="D86" s="569"/>
      <c r="E86" s="296"/>
      <c r="F86" s="1087"/>
      <c r="G86" s="1088"/>
      <c r="H86" s="1088"/>
      <c r="I86" s="1088"/>
      <c r="J86" s="1088"/>
      <c r="K86" s="1088"/>
      <c r="L86" s="1088"/>
      <c r="M86" s="1088"/>
      <c r="N86" s="1104"/>
    </row>
    <row r="87" spans="1:23" ht="5.0999999999999996" customHeight="1" x14ac:dyDescent="0.2">
      <c r="C87" s="250"/>
      <c r="N87" s="251"/>
    </row>
    <row r="88" spans="1:23" ht="5.0999999999999996" customHeight="1" x14ac:dyDescent="0.2">
      <c r="C88" s="261"/>
      <c r="D88" s="264"/>
      <c r="E88" s="262"/>
      <c r="F88" s="262"/>
      <c r="G88" s="262"/>
      <c r="H88" s="262"/>
      <c r="I88" s="262"/>
      <c r="J88" s="262"/>
      <c r="K88" s="262"/>
      <c r="L88" s="262"/>
      <c r="M88" s="262"/>
      <c r="N88" s="263"/>
    </row>
    <row r="89" spans="1:23" s="21" customFormat="1" ht="14.25" customHeight="1" x14ac:dyDescent="0.2">
      <c r="A89" s="19"/>
      <c r="B89" s="38"/>
      <c r="C89" s="250"/>
      <c r="D89" s="22" t="s">
        <v>114</v>
      </c>
      <c r="E89" s="1105" t="str">
        <f>Translations!$B$322</f>
        <v>Consommation d'électricité pertinente</v>
      </c>
      <c r="F89" s="1105"/>
      <c r="G89" s="1105"/>
      <c r="H89" s="1105"/>
      <c r="I89" s="1105"/>
      <c r="J89" s="1105"/>
      <c r="K89" s="1105"/>
      <c r="L89" s="1105"/>
      <c r="M89" s="1105"/>
      <c r="N89" s="1189"/>
      <c r="O89" s="38"/>
      <c r="P89" s="24" t="s">
        <v>441</v>
      </c>
      <c r="Q89" s="414" t="str">
        <f>"#"&amp;ADDRESS(ROW(D205),COLUMN(D205))</f>
        <v>#$D$205</v>
      </c>
      <c r="R89" s="25"/>
      <c r="S89" s="25"/>
      <c r="T89" s="19"/>
      <c r="U89" s="19"/>
      <c r="V89" s="274"/>
      <c r="W89" s="274"/>
    </row>
    <row r="90" spans="1:23" ht="12.75" customHeight="1" x14ac:dyDescent="0.2">
      <c r="C90" s="385"/>
      <c r="D90" s="387"/>
      <c r="E90" s="1186" t="str">
        <f>Translations!$B$319</f>
        <v>Pour les besoins spécifiques de la collecte de données aux fins des mesures nationales d’exécution (NIM), la présente section doit couvrir toutes les données fournies dans la section F.(c) du modèle de «collecte des données de référence».</v>
      </c>
      <c r="F90" s="1187"/>
      <c r="G90" s="1187"/>
      <c r="H90" s="1187"/>
      <c r="I90" s="1187"/>
      <c r="J90" s="1187"/>
      <c r="K90" s="1187"/>
      <c r="L90" s="1187"/>
      <c r="M90" s="1187"/>
      <c r="N90" s="1188"/>
      <c r="P90" s="280"/>
      <c r="R90" s="285"/>
    </row>
    <row r="91" spans="1:23" s="21" customFormat="1" ht="25.5" customHeight="1" x14ac:dyDescent="0.2">
      <c r="A91" s="19"/>
      <c r="B91" s="416"/>
      <c r="C91" s="256"/>
      <c r="D91" s="255"/>
      <c r="E91" s="1045" t="str">
        <f>Translations!$B$830</f>
        <v>Conformément à l’annexe IV, section 2.5 f), des RATG, la «consommation d’électricité» doit être décrite compte tenu des limites du système de la sous-installation visées à l’annexe I, section 2, des RATG. Pour les référentiels de produits ne figurant pas à l’annexe I, section 2, la saisie de données est ici facultative.</v>
      </c>
      <c r="F91" s="1046"/>
      <c r="G91" s="1046"/>
      <c r="H91" s="1046"/>
      <c r="I91" s="1046"/>
      <c r="J91" s="1046"/>
      <c r="K91" s="1046"/>
      <c r="L91" s="1046"/>
      <c r="M91" s="1046"/>
      <c r="N91" s="1165"/>
      <c r="O91" s="38"/>
      <c r="P91" s="25"/>
      <c r="Q91" s="24"/>
      <c r="R91" s="25"/>
      <c r="S91" s="25"/>
      <c r="T91" s="19"/>
      <c r="U91" s="19"/>
      <c r="V91" s="19"/>
      <c r="W91" s="19"/>
    </row>
    <row r="92" spans="1:23" ht="12.75" customHeight="1" x14ac:dyDescent="0.2">
      <c r="C92" s="250"/>
      <c r="D92" s="569" t="s">
        <v>118</v>
      </c>
      <c r="E92" s="1108" t="str">
        <f>Translations!$B$249</f>
        <v>Informations relatives à la méthode appliquée</v>
      </c>
      <c r="F92" s="1108"/>
      <c r="G92" s="1108"/>
      <c r="H92" s="1108"/>
      <c r="I92" s="1108"/>
      <c r="J92" s="1108"/>
      <c r="K92" s="1108"/>
      <c r="L92" s="1108"/>
      <c r="M92" s="1108"/>
      <c r="N92" s="1148"/>
      <c r="P92" s="280"/>
      <c r="T92" s="19"/>
    </row>
    <row r="93" spans="1:23" ht="12.75" customHeight="1" x14ac:dyDescent="0.2">
      <c r="C93" s="250"/>
      <c r="D93" s="569"/>
      <c r="E93" s="1045" t="str">
        <f>Translations!$B$250</f>
        <v>Veuillez sélectionner ci-dessous:</v>
      </c>
      <c r="F93" s="1046"/>
      <c r="G93" s="1046"/>
      <c r="H93" s="1046"/>
      <c r="I93" s="1046"/>
      <c r="J93" s="1046"/>
      <c r="K93" s="1046"/>
      <c r="L93" s="1046"/>
      <c r="M93" s="1046"/>
      <c r="N93" s="1165"/>
    </row>
    <row r="94" spans="1:23" ht="12.75" customHeight="1" x14ac:dyDescent="0.2">
      <c r="C94" s="250"/>
      <c r="D94" s="569"/>
      <c r="E94" s="252" t="s">
        <v>263</v>
      </c>
      <c r="F94" s="1050" t="str">
        <f>Translations!$B$270</f>
        <v>la source de données utilisée pour les flux d’énergie conformément à l’annexe VII, section 4.5, des RATG.</v>
      </c>
      <c r="G94" s="1098"/>
      <c r="H94" s="1098"/>
      <c r="I94" s="1098"/>
      <c r="J94" s="1098"/>
      <c r="K94" s="1098"/>
      <c r="L94" s="1098"/>
      <c r="M94" s="1098"/>
      <c r="N94" s="1134"/>
    </row>
    <row r="95" spans="1:23" ht="25.5" customHeight="1" thickBot="1" x14ac:dyDescent="0.25">
      <c r="C95" s="250"/>
      <c r="D95" s="569"/>
      <c r="E95" s="252"/>
      <c r="F95" s="1050"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95" s="1098"/>
      <c r="H95" s="1098"/>
      <c r="I95" s="1098"/>
      <c r="J95" s="1098"/>
      <c r="K95" s="1098"/>
      <c r="L95" s="1098"/>
      <c r="M95" s="1098"/>
      <c r="N95" s="1134"/>
    </row>
    <row r="96" spans="1:23" ht="25.5" customHeight="1" thickBot="1" x14ac:dyDescent="0.25">
      <c r="B96" s="273"/>
      <c r="C96" s="250"/>
      <c r="E96" s="569"/>
      <c r="I96" s="1112" t="str">
        <f>Translations!$B$254</f>
        <v>Source de données</v>
      </c>
      <c r="J96" s="1112"/>
      <c r="K96" s="1112" t="str">
        <f>Translations!$B$255</f>
        <v>Autre source de données (le cas échéant)</v>
      </c>
      <c r="L96" s="1112"/>
      <c r="M96" s="1112" t="str">
        <f>Translations!$B$255</f>
        <v>Autre source de données (le cas échéant)</v>
      </c>
      <c r="N96" s="1112"/>
      <c r="S96" s="297" t="s">
        <v>1910</v>
      </c>
      <c r="U96" s="280"/>
      <c r="V96" s="280"/>
      <c r="W96" s="297" t="s">
        <v>417</v>
      </c>
    </row>
    <row r="97" spans="2:23" ht="12.75" customHeight="1" x14ac:dyDescent="0.2">
      <c r="B97" s="273"/>
      <c r="C97" s="250"/>
      <c r="E97" s="569" t="s">
        <v>864</v>
      </c>
      <c r="F97" s="1074" t="str">
        <f>Translations!$B$322</f>
        <v>Consommation d'électricité pertinente</v>
      </c>
      <c r="G97" s="1074"/>
      <c r="H97" s="1075"/>
      <c r="I97" s="1184"/>
      <c r="J97" s="1184"/>
      <c r="K97" s="1111"/>
      <c r="L97" s="1111"/>
      <c r="M97" s="1111"/>
      <c r="N97" s="1111"/>
      <c r="S97" s="282" t="b">
        <f>IF(I30&lt;&gt;"",IF(INDEX(EUconst_BMlistElExchangability,MATCH(I30,EUconst_BMlistNames,0))=TRUE,FALSE,TRUE),FALSE)</f>
        <v>0</v>
      </c>
      <c r="U97" s="280"/>
      <c r="V97" s="280"/>
      <c r="W97" s="545"/>
    </row>
    <row r="98" spans="2:23" ht="5.0999999999999996" customHeight="1" x14ac:dyDescent="0.2">
      <c r="B98" s="273"/>
      <c r="C98" s="250"/>
      <c r="D98" s="569"/>
      <c r="N98" s="251"/>
      <c r="S98" s="283"/>
      <c r="W98" s="283"/>
    </row>
    <row r="99" spans="2:23" ht="12.75" customHeight="1" x14ac:dyDescent="0.2">
      <c r="B99" s="273"/>
      <c r="C99" s="250"/>
      <c r="D99" s="569"/>
      <c r="E99" s="135" t="s">
        <v>865</v>
      </c>
      <c r="F99" s="1076" t="str">
        <f>Translations!$B$257</f>
        <v>Description de la méthode appliquée</v>
      </c>
      <c r="G99" s="1076"/>
      <c r="H99" s="1076"/>
      <c r="I99" s="1076"/>
      <c r="J99" s="1076"/>
      <c r="K99" s="1076"/>
      <c r="L99" s="1076"/>
      <c r="M99" s="1076"/>
      <c r="N99" s="1167"/>
      <c r="S99" s="283"/>
      <c r="W99" s="283"/>
    </row>
    <row r="100" spans="2:23" ht="5.0999999999999996" customHeight="1" x14ac:dyDescent="0.2">
      <c r="B100" s="273"/>
      <c r="C100" s="250"/>
      <c r="E100" s="252"/>
      <c r="F100" s="571"/>
      <c r="G100" s="572"/>
      <c r="H100" s="572"/>
      <c r="I100" s="572"/>
      <c r="J100" s="572"/>
      <c r="K100" s="572"/>
      <c r="L100" s="572"/>
      <c r="M100" s="572"/>
      <c r="N100" s="578"/>
      <c r="S100" s="283"/>
      <c r="W100" s="283"/>
    </row>
    <row r="101" spans="2:23" ht="12.75" customHeight="1" x14ac:dyDescent="0.2">
      <c r="B101" s="273"/>
      <c r="C101" s="250"/>
      <c r="D101" s="569"/>
      <c r="E101" s="135"/>
      <c r="F101" s="1135" t="str">
        <f>IF(AND(I30&lt;&gt;"",J89=""),HYPERLINK("#" &amp; Q101,EUConst_MsgDescription),"")</f>
        <v/>
      </c>
      <c r="G101" s="1114"/>
      <c r="H101" s="1114"/>
      <c r="I101" s="1114"/>
      <c r="J101" s="1114"/>
      <c r="K101" s="1114"/>
      <c r="L101" s="1114"/>
      <c r="M101" s="1114"/>
      <c r="N101" s="1115"/>
      <c r="P101" s="24" t="s">
        <v>441</v>
      </c>
      <c r="Q101" s="414" t="str">
        <f>"#"&amp;ADDRESS(ROW($C$10),COLUMN($C$10))</f>
        <v>#$C$10</v>
      </c>
      <c r="S101" s="283"/>
      <c r="W101" s="283"/>
    </row>
    <row r="102" spans="2:23" ht="5.0999999999999996" customHeight="1" x14ac:dyDescent="0.2">
      <c r="B102" s="273"/>
      <c r="C102" s="250"/>
      <c r="D102" s="569"/>
      <c r="E102" s="26"/>
      <c r="F102" s="1194"/>
      <c r="G102" s="1194"/>
      <c r="H102" s="1194"/>
      <c r="I102" s="1194"/>
      <c r="J102" s="1194"/>
      <c r="K102" s="1194"/>
      <c r="L102" s="1194"/>
      <c r="M102" s="1194"/>
      <c r="N102" s="1195"/>
      <c r="P102" s="280"/>
      <c r="S102" s="283"/>
      <c r="W102" s="283"/>
    </row>
    <row r="103" spans="2:23" ht="50.1" customHeight="1" x14ac:dyDescent="0.2">
      <c r="B103" s="273"/>
      <c r="C103" s="250"/>
      <c r="D103" s="26"/>
      <c r="E103" s="296"/>
      <c r="F103" s="1196"/>
      <c r="G103" s="1197"/>
      <c r="H103" s="1197"/>
      <c r="I103" s="1197"/>
      <c r="J103" s="1197"/>
      <c r="K103" s="1197"/>
      <c r="L103" s="1197"/>
      <c r="M103" s="1197"/>
      <c r="N103" s="1198"/>
      <c r="S103" s="282" t="b">
        <f>S97</f>
        <v>0</v>
      </c>
      <c r="W103" s="282"/>
    </row>
    <row r="104" spans="2:23" ht="5.0999999999999996" customHeight="1" x14ac:dyDescent="0.2">
      <c r="B104" s="273"/>
      <c r="C104" s="250"/>
      <c r="D104" s="569"/>
      <c r="N104" s="251"/>
      <c r="S104" s="283"/>
      <c r="W104" s="283"/>
    </row>
    <row r="105" spans="2:23" ht="12.75" customHeight="1" x14ac:dyDescent="0.2">
      <c r="B105" s="273"/>
      <c r="C105" s="250"/>
      <c r="D105" s="569"/>
      <c r="E105" s="135"/>
      <c r="F105" s="1120" t="str">
        <f>Translations!$B$210</f>
        <v>Référence de fichiers externes, le cas échéant</v>
      </c>
      <c r="G105" s="1120"/>
      <c r="H105" s="1120"/>
      <c r="I105" s="1120"/>
      <c r="J105" s="1120"/>
      <c r="K105" s="1049"/>
      <c r="L105" s="1049"/>
      <c r="M105" s="1049"/>
      <c r="N105" s="1049"/>
      <c r="S105" s="283"/>
      <c r="W105" s="282"/>
    </row>
    <row r="106" spans="2:23" ht="5.0999999999999996" customHeight="1" x14ac:dyDescent="0.2">
      <c r="B106" s="273"/>
      <c r="C106" s="250"/>
      <c r="D106" s="569"/>
      <c r="N106" s="251"/>
      <c r="S106" s="283"/>
      <c r="W106" s="283"/>
    </row>
    <row r="107" spans="2:23" ht="12.75" customHeight="1" x14ac:dyDescent="0.2">
      <c r="B107" s="273"/>
      <c r="C107" s="250"/>
      <c r="D107" s="569" t="s">
        <v>119</v>
      </c>
      <c r="E107" s="1102" t="str">
        <f>Translations!$B$258</f>
        <v>La hiérarchie a-t-elle été respectée?</v>
      </c>
      <c r="F107" s="1102"/>
      <c r="G107" s="1102"/>
      <c r="H107" s="1103"/>
      <c r="I107" s="291"/>
      <c r="J107" s="298" t="str">
        <f>Translations!$B$259</f>
        <v xml:space="preserve"> Si tel n'est pas le cas, pourquoi?</v>
      </c>
      <c r="K107" s="1087"/>
      <c r="L107" s="1088"/>
      <c r="M107" s="1088"/>
      <c r="N107" s="1104"/>
      <c r="S107" s="282" t="b">
        <f>S103</f>
        <v>0</v>
      </c>
      <c r="W107" s="289" t="b">
        <f>OR(W105,AND(I107&lt;&gt;"",I107=TRUE))</f>
        <v>0</v>
      </c>
    </row>
    <row r="108" spans="2:23" ht="25.5" customHeight="1" x14ac:dyDescent="0.2">
      <c r="B108" s="273"/>
      <c r="C108" s="250"/>
      <c r="E108" s="1045" t="str">
        <f>Translations!$B$323</f>
        <v>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v>
      </c>
      <c r="F108" s="1046"/>
      <c r="G108" s="1046"/>
      <c r="H108" s="1046"/>
      <c r="I108" s="1046"/>
      <c r="J108" s="1046"/>
      <c r="K108" s="1046"/>
      <c r="L108" s="1046"/>
      <c r="M108" s="1046"/>
      <c r="N108" s="1165"/>
      <c r="S108" s="283"/>
      <c r="W108" s="299"/>
    </row>
    <row r="109" spans="2:23" ht="12.75" customHeight="1" x14ac:dyDescent="0.2">
      <c r="B109" s="273"/>
      <c r="C109" s="250"/>
      <c r="D109" s="569"/>
      <c r="E109" s="252" t="s">
        <v>263</v>
      </c>
      <c r="F109" s="1050" t="str">
        <f>Translations!$B$261</f>
        <v>Évaluation de l'incertitude: d’autres sources de données permettent d’abaisser le degré d’incertitude sur la base de l’évaluation simplifiée de l’incertitude visée à l’article 7, paragraphe 2, des RATG.</v>
      </c>
      <c r="G109" s="1098"/>
      <c r="H109" s="1098"/>
      <c r="I109" s="1098"/>
      <c r="J109" s="1098"/>
      <c r="K109" s="1098"/>
      <c r="L109" s="1098"/>
      <c r="M109" s="1098"/>
      <c r="N109" s="1134"/>
      <c r="S109" s="283"/>
      <c r="W109" s="283"/>
    </row>
    <row r="110" spans="2:23" ht="12.75" customHeight="1" x14ac:dyDescent="0.2">
      <c r="B110" s="273"/>
      <c r="C110" s="250"/>
      <c r="D110" s="569"/>
      <c r="E110" s="252" t="s">
        <v>263</v>
      </c>
      <c r="F110" s="1050" t="str">
        <f>Translations!$B$262</f>
        <v>Manque de faisabilité technique: l’utilisation de meilleures sources de données est techniquement impossible.</v>
      </c>
      <c r="G110" s="1098"/>
      <c r="H110" s="1098"/>
      <c r="I110" s="1098"/>
      <c r="J110" s="1098"/>
      <c r="K110" s="1098"/>
      <c r="L110" s="1098"/>
      <c r="M110" s="1098"/>
      <c r="N110" s="1134"/>
      <c r="S110" s="283"/>
      <c r="W110" s="283"/>
    </row>
    <row r="111" spans="2:23" ht="12.75" customHeight="1" x14ac:dyDescent="0.2">
      <c r="B111" s="273"/>
      <c r="C111" s="250"/>
      <c r="D111" s="569"/>
      <c r="E111" s="252" t="s">
        <v>263</v>
      </c>
      <c r="F111" s="1050" t="str">
        <f>Translations!$B$263</f>
        <v>Coûts excessifs: l’utilisation de meilleures sources de données entraînerait des coûts excessifs.</v>
      </c>
      <c r="G111" s="1098"/>
      <c r="H111" s="1098"/>
      <c r="I111" s="1098"/>
      <c r="J111" s="1098"/>
      <c r="K111" s="1098"/>
      <c r="L111" s="1098"/>
      <c r="M111" s="1098"/>
      <c r="N111" s="1134"/>
      <c r="S111" s="283"/>
      <c r="W111" s="283"/>
    </row>
    <row r="112" spans="2:23" ht="5.0999999999999996" customHeight="1" x14ac:dyDescent="0.2">
      <c r="B112" s="273"/>
      <c r="C112" s="250"/>
      <c r="E112" s="575"/>
      <c r="F112" s="575"/>
      <c r="G112" s="575"/>
      <c r="H112" s="575"/>
      <c r="I112" s="575"/>
      <c r="J112" s="575"/>
      <c r="K112" s="575"/>
      <c r="L112" s="575"/>
      <c r="M112" s="575"/>
      <c r="N112" s="583"/>
      <c r="S112" s="283"/>
      <c r="W112" s="283"/>
    </row>
    <row r="113" spans="2:23" ht="12.75" customHeight="1" x14ac:dyDescent="0.2">
      <c r="B113" s="273"/>
      <c r="C113" s="250"/>
      <c r="D113" s="569"/>
      <c r="E113" s="569"/>
      <c r="F113" s="1076" t="str">
        <f>Translations!$B$264</f>
        <v>Autres précisions concernant l’écart pris rapport à la hiérarchie</v>
      </c>
      <c r="G113" s="1076"/>
      <c r="H113" s="1076"/>
      <c r="I113" s="1076"/>
      <c r="J113" s="1076"/>
      <c r="K113" s="1076"/>
      <c r="L113" s="1076"/>
      <c r="M113" s="1076"/>
      <c r="N113" s="1167"/>
      <c r="S113" s="283"/>
      <c r="W113" s="283"/>
    </row>
    <row r="114" spans="2:23" ht="25.5" customHeight="1" thickBot="1" x14ac:dyDescent="0.25">
      <c r="B114" s="273"/>
      <c r="C114" s="250"/>
      <c r="E114" s="569"/>
      <c r="F114" s="1077"/>
      <c r="G114" s="1078"/>
      <c r="H114" s="1078"/>
      <c r="I114" s="1078"/>
      <c r="J114" s="1078"/>
      <c r="K114" s="1078"/>
      <c r="L114" s="1078"/>
      <c r="M114" s="1078"/>
      <c r="N114" s="1079"/>
      <c r="S114" s="305" t="b">
        <f>S107</f>
        <v>0</v>
      </c>
      <c r="W114" s="300" t="b">
        <f>W107</f>
        <v>0</v>
      </c>
    </row>
    <row r="115" spans="2:23" ht="5.0999999999999996" customHeight="1" x14ac:dyDescent="0.2">
      <c r="B115" s="273"/>
      <c r="C115" s="250"/>
      <c r="N115" s="251"/>
    </row>
    <row r="116" spans="2:23" ht="5.0999999999999996" customHeight="1" x14ac:dyDescent="0.2">
      <c r="B116" s="273"/>
      <c r="C116" s="261"/>
      <c r="D116" s="264"/>
      <c r="E116" s="262"/>
      <c r="F116" s="262"/>
      <c r="G116" s="262"/>
      <c r="H116" s="262"/>
      <c r="I116" s="262"/>
      <c r="J116" s="262"/>
      <c r="K116" s="262"/>
      <c r="L116" s="262"/>
      <c r="M116" s="262"/>
      <c r="N116" s="263"/>
    </row>
    <row r="117" spans="2:23" ht="12.75" customHeight="1" x14ac:dyDescent="0.2">
      <c r="B117" s="273"/>
      <c r="C117" s="385"/>
      <c r="D117" s="386" t="s">
        <v>115</v>
      </c>
      <c r="E117" s="1190" t="str">
        <f>Translations!$B$324</f>
        <v>Les flux de chaleur mesurable importés d’installations ou d’entités ne relevant pas du SEQE sont-ils pertinents?</v>
      </c>
      <c r="F117" s="1190"/>
      <c r="G117" s="1190"/>
      <c r="H117" s="1190"/>
      <c r="I117" s="1190"/>
      <c r="J117" s="1190"/>
      <c r="K117" s="1190"/>
      <c r="L117" s="1190"/>
      <c r="M117" s="1141"/>
      <c r="N117" s="1141"/>
      <c r="P117" s="280"/>
      <c r="R117" s="285"/>
    </row>
    <row r="118" spans="2:23" ht="25.5" customHeight="1" x14ac:dyDescent="0.2">
      <c r="B118" s="273"/>
      <c r="C118" s="385"/>
      <c r="D118" s="387"/>
      <c r="E118" s="1186" t="str">
        <f>Translations!$B$325</f>
        <v>Pour les besoins spécifiques de la collecte de données aux fins des mesures nationales d’exécution (NIM), la présente section doit couvrir toutes les données fournies dans la section F.(d) et F.(k).iv du modèle de «collecte des données de référence».</v>
      </c>
      <c r="F118" s="1187"/>
      <c r="G118" s="1187"/>
      <c r="H118" s="1187"/>
      <c r="I118" s="1187"/>
      <c r="J118" s="1187"/>
      <c r="K118" s="1187"/>
      <c r="L118" s="1187"/>
      <c r="M118" s="1187"/>
      <c r="N118" s="1188"/>
      <c r="P118" s="280"/>
      <c r="R118" s="285"/>
    </row>
    <row r="119" spans="2:23" ht="12.75" customHeight="1" x14ac:dyDescent="0.2">
      <c r="B119" s="273"/>
      <c r="C119" s="385"/>
      <c r="D119" s="21"/>
      <c r="E119" s="1050" t="str">
        <f>Translations!$B$326</f>
        <v>Conformément à l'article 21 des RATG, une certaine quantité d’émissions doit être déduite de l'allocation annuelle provisoire des sous-installations avec référentiel de produit.</v>
      </c>
      <c r="F119" s="1051"/>
      <c r="G119" s="1051"/>
      <c r="H119" s="1051"/>
      <c r="I119" s="1051"/>
      <c r="J119" s="1051"/>
      <c r="K119" s="1051"/>
      <c r="L119" s="1051"/>
      <c r="M119" s="1051"/>
      <c r="N119" s="1191"/>
      <c r="P119" s="280"/>
      <c r="R119" s="285"/>
    </row>
    <row r="120" spans="2:23" ht="12.75" customHeight="1" x14ac:dyDescent="0.2">
      <c r="B120" s="273"/>
      <c r="C120" s="385"/>
      <c r="D120" s="21"/>
      <c r="E120" s="1050" t="str">
        <f>Translations!$B$327</f>
        <v>Cela doit également comprendre la chaleur issue de la production d'acide nitrique conformément à l’article 16, paragraphe 5, des RATG.</v>
      </c>
      <c r="F120" s="1051"/>
      <c r="G120" s="1051"/>
      <c r="H120" s="1051"/>
      <c r="I120" s="1051"/>
      <c r="J120" s="1051"/>
      <c r="K120" s="1051"/>
      <c r="L120" s="1051"/>
      <c r="M120" s="1051"/>
      <c r="N120" s="1191"/>
      <c r="P120" s="280"/>
      <c r="R120" s="285"/>
    </row>
    <row r="121" spans="2:23" ht="5.0999999999999996" customHeight="1" x14ac:dyDescent="0.2">
      <c r="B121" s="273"/>
      <c r="C121" s="385"/>
      <c r="D121" s="21"/>
      <c r="E121" s="579"/>
      <c r="F121" s="579"/>
      <c r="G121" s="579"/>
      <c r="H121" s="579"/>
      <c r="I121" s="579"/>
      <c r="J121" s="579"/>
      <c r="K121" s="579"/>
      <c r="L121" s="579"/>
      <c r="M121" s="579"/>
      <c r="N121" s="587"/>
      <c r="P121" s="280"/>
      <c r="R121" s="285"/>
    </row>
    <row r="122" spans="2:23" ht="12.75" customHeight="1" x14ac:dyDescent="0.2">
      <c r="B122" s="273"/>
      <c r="C122" s="385"/>
      <c r="D122" s="21"/>
      <c r="E122" s="21"/>
      <c r="F122" s="1192" t="str">
        <f>Translations!$B$257</f>
        <v>Description de la méthode appliquée</v>
      </c>
      <c r="G122" s="1192"/>
      <c r="H122" s="1192"/>
      <c r="I122" s="1192"/>
      <c r="J122" s="1192"/>
      <c r="K122" s="1192"/>
      <c r="L122" s="1192"/>
      <c r="M122" s="1192"/>
      <c r="N122" s="1193"/>
      <c r="P122" s="280"/>
      <c r="R122" s="285"/>
    </row>
    <row r="123" spans="2:23" ht="5.0999999999999996" customHeight="1" thickBot="1" x14ac:dyDescent="0.25">
      <c r="B123" s="273"/>
      <c r="C123" s="385"/>
      <c r="D123" s="21"/>
      <c r="E123" s="252"/>
      <c r="F123" s="388"/>
      <c r="G123" s="389"/>
      <c r="H123" s="389"/>
      <c r="I123" s="389"/>
      <c r="J123" s="389"/>
      <c r="K123" s="389"/>
      <c r="L123" s="389"/>
      <c r="M123" s="389"/>
      <c r="N123" s="390"/>
    </row>
    <row r="124" spans="2:23" ht="12.75" customHeight="1" x14ac:dyDescent="0.2">
      <c r="B124" s="273"/>
      <c r="C124" s="385"/>
      <c r="D124" s="387"/>
      <c r="E124" s="391"/>
      <c r="F124" s="1135" t="str">
        <f>IF(I30&lt;&gt;"",HYPERLINK("#" &amp; Q124,EUConst_MsgDescription),"")</f>
        <v/>
      </c>
      <c r="G124" s="1114"/>
      <c r="H124" s="1114"/>
      <c r="I124" s="1114"/>
      <c r="J124" s="1114"/>
      <c r="K124" s="1114"/>
      <c r="L124" s="1114"/>
      <c r="M124" s="1114"/>
      <c r="N124" s="1115"/>
      <c r="P124" s="24" t="s">
        <v>441</v>
      </c>
      <c r="Q124" s="414" t="str">
        <f>"#"&amp;ADDRESS(ROW($C$10),COLUMN($C$10))</f>
        <v>#$C$10</v>
      </c>
      <c r="W124" s="297" t="s">
        <v>417</v>
      </c>
    </row>
    <row r="125" spans="2:23" ht="12.75" customHeight="1" thickBot="1" x14ac:dyDescent="0.25">
      <c r="B125" s="273"/>
      <c r="C125" s="385"/>
      <c r="D125" s="387"/>
      <c r="E125" s="391"/>
      <c r="F125" s="1200" t="str">
        <f>Translations!$B$328</f>
        <v>Veuillez décrire la manière dont il est établi que la chaleur provient d’entités et d’installations ne relevant pas du SEQE et qu’elle est consommée dans les limites du système de la sous-installation.</v>
      </c>
      <c r="G125" s="1201"/>
      <c r="H125" s="1201"/>
      <c r="I125" s="1201"/>
      <c r="J125" s="1201"/>
      <c r="K125" s="1201"/>
      <c r="L125" s="1201"/>
      <c r="M125" s="1201"/>
      <c r="N125" s="1202"/>
      <c r="P125" s="24"/>
      <c r="W125" s="283"/>
    </row>
    <row r="126" spans="2:23" ht="50.1" customHeight="1" thickBot="1" x14ac:dyDescent="0.25">
      <c r="B126" s="273"/>
      <c r="C126" s="385"/>
      <c r="D126" s="21"/>
      <c r="E126" s="21"/>
      <c r="F126" s="1077"/>
      <c r="G126" s="1078"/>
      <c r="H126" s="1078"/>
      <c r="I126" s="1078"/>
      <c r="J126" s="1078"/>
      <c r="K126" s="1078"/>
      <c r="L126" s="1078"/>
      <c r="M126" s="1078"/>
      <c r="N126" s="1079"/>
      <c r="P126" s="280"/>
      <c r="R126" s="285"/>
      <c r="V126" s="285"/>
      <c r="W126" s="421" t="b">
        <f>OR(W117,AND(M117&lt;&gt;"",M117=FALSE))</f>
        <v>0</v>
      </c>
    </row>
    <row r="127" spans="2:23" ht="5.0999999999999996" customHeight="1" x14ac:dyDescent="0.2">
      <c r="B127" s="273"/>
      <c r="C127" s="385"/>
      <c r="D127" s="387"/>
      <c r="E127" s="392"/>
      <c r="F127" s="580"/>
      <c r="G127" s="580"/>
      <c r="H127" s="580"/>
      <c r="I127" s="580"/>
      <c r="J127" s="580"/>
      <c r="K127" s="580"/>
      <c r="L127" s="580"/>
      <c r="M127" s="580"/>
      <c r="N127" s="393"/>
      <c r="P127" s="280"/>
      <c r="R127" s="285"/>
    </row>
    <row r="128" spans="2:23" ht="12.75" customHeight="1" x14ac:dyDescent="0.2">
      <c r="B128" s="273"/>
      <c r="C128" s="394"/>
      <c r="D128" s="395"/>
      <c r="E128" s="395"/>
      <c r="F128" s="395"/>
      <c r="G128" s="395"/>
      <c r="H128" s="395"/>
      <c r="I128" s="395"/>
      <c r="J128" s="395"/>
      <c r="K128" s="395"/>
      <c r="L128" s="395"/>
      <c r="M128" s="395"/>
      <c r="N128" s="396"/>
    </row>
    <row r="129" spans="2:20" ht="15" customHeight="1" x14ac:dyDescent="0.2">
      <c r="B129" s="273"/>
      <c r="C129" s="354"/>
      <c r="D129" s="1203" t="str">
        <f>Translations!$B$329</f>
        <v>Données requises pour déterminer le taux d’amélioration du référentiel conformément à l’article 10 bis, paragraphe 2, de la directive</v>
      </c>
      <c r="E129" s="1204"/>
      <c r="F129" s="1204"/>
      <c r="G129" s="1204"/>
      <c r="H129" s="1204"/>
      <c r="I129" s="1204"/>
      <c r="J129" s="1204"/>
      <c r="K129" s="1204"/>
      <c r="L129" s="1204"/>
      <c r="M129" s="1204"/>
      <c r="N129" s="1205"/>
    </row>
    <row r="130" spans="2:20" ht="5.0999999999999996" customHeight="1" x14ac:dyDescent="0.2">
      <c r="B130" s="273"/>
      <c r="C130" s="354"/>
      <c r="D130" s="355"/>
      <c r="E130" s="355"/>
      <c r="F130" s="355"/>
      <c r="G130" s="355"/>
      <c r="H130" s="355"/>
      <c r="I130" s="355"/>
      <c r="J130" s="355"/>
      <c r="K130" s="355"/>
      <c r="L130" s="355"/>
      <c r="M130" s="355"/>
      <c r="N130" s="356"/>
    </row>
    <row r="131" spans="2:20" ht="12.75" customHeight="1" x14ac:dyDescent="0.2">
      <c r="B131" s="273"/>
      <c r="C131" s="354"/>
      <c r="D131" s="357" t="s">
        <v>116</v>
      </c>
      <c r="E131" s="1206" t="str">
        <f>Translations!$B$330</f>
        <v>Émissions directement attribuables</v>
      </c>
      <c r="F131" s="1206"/>
      <c r="G131" s="1206"/>
      <c r="H131" s="1206"/>
      <c r="I131" s="1206"/>
      <c r="J131" s="1206"/>
      <c r="K131" s="1206"/>
      <c r="L131" s="1206"/>
      <c r="M131" s="1206"/>
      <c r="N131" s="1207"/>
    </row>
    <row r="132" spans="2:20" ht="12.75" customHeight="1" x14ac:dyDescent="0.2">
      <c r="B132" s="273"/>
      <c r="C132" s="354"/>
      <c r="D132" s="358" t="s">
        <v>118</v>
      </c>
      <c r="E132" s="1140" t="str">
        <f>Translations!$B$331</f>
        <v>Attribution d’émissions directement imputables</v>
      </c>
      <c r="F132" s="1140"/>
      <c r="G132" s="1140"/>
      <c r="H132" s="1140"/>
      <c r="I132" s="1140"/>
      <c r="J132" s="1140"/>
      <c r="K132" s="1140"/>
      <c r="L132" s="1140"/>
      <c r="M132" s="1140"/>
      <c r="N132" s="1208"/>
      <c r="P132" s="280"/>
      <c r="T132" s="19"/>
    </row>
    <row r="133" spans="2:20" ht="12.75" customHeight="1" x14ac:dyDescent="0.2">
      <c r="B133" s="273"/>
      <c r="C133" s="354"/>
      <c r="D133" s="357"/>
      <c r="E133" s="1209" t="str">
        <f>Translations!$B$332</f>
        <v>Pour les besoins spécifiques de la collecte de données aux fins des mesures nationales d’exécution (NIM), la présente section doit couvrir toutes les données fournies dans la section F.(g) du modèle de «collecte des données de référence».</v>
      </c>
      <c r="F133" s="1210"/>
      <c r="G133" s="1210"/>
      <c r="H133" s="1210"/>
      <c r="I133" s="1210"/>
      <c r="J133" s="1210"/>
      <c r="K133" s="1210"/>
      <c r="L133" s="1210"/>
      <c r="M133" s="1210"/>
      <c r="N133" s="1211"/>
    </row>
    <row r="134" spans="2:20" ht="25.5" customHeight="1" x14ac:dyDescent="0.2">
      <c r="B134" s="273"/>
      <c r="C134" s="354"/>
      <c r="D134" s="355"/>
      <c r="E134" s="1142" t="str">
        <f>Translations!$B$333</f>
        <v>Veuillez décrire ici la manière dont les émissions des flux et les sources d’émission sont attribuées à cette sous-installation conformément aux dispositions de l’annexe VII, section 10.1.1, des RATG, en tenant compte des exemptions suivantes:</v>
      </c>
      <c r="F134" s="1143"/>
      <c r="G134" s="1143"/>
      <c r="H134" s="1143"/>
      <c r="I134" s="1143"/>
      <c r="J134" s="1143"/>
      <c r="K134" s="1143"/>
      <c r="L134" s="1143"/>
      <c r="M134" s="1143"/>
      <c r="N134" s="1144"/>
    </row>
    <row r="135" spans="2:20" ht="25.5" customHeight="1" x14ac:dyDescent="0.2">
      <c r="B135" s="273"/>
      <c r="C135" s="354"/>
      <c r="D135" s="355"/>
      <c r="E135" s="359" t="s">
        <v>263</v>
      </c>
      <c r="F135" s="1142" t="str">
        <f>Translations!$B$334</f>
        <v>les émissions imputables à la chaleur mesurable importée ou exportée par cette sous-installation ne doivent pas être décrites ici, mais au point g) ci-dessous, conformément aux dispositions de l’annexe VII, section 10.1.2, sous-sections 4 et 5, des RATG.</v>
      </c>
      <c r="G135" s="1145"/>
      <c r="H135" s="1145"/>
      <c r="I135" s="1145"/>
      <c r="J135" s="1145"/>
      <c r="K135" s="1145"/>
      <c r="L135" s="1145"/>
      <c r="M135" s="1145"/>
      <c r="N135" s="1146"/>
    </row>
    <row r="136" spans="2:20" ht="25.5" customHeight="1" x14ac:dyDescent="0.2">
      <c r="B136" s="273"/>
      <c r="C136" s="354"/>
      <c r="D136" s="355"/>
      <c r="E136" s="359" t="s">
        <v>263</v>
      </c>
      <c r="F136" s="1142" t="str">
        <f>Translations!$B$335</f>
        <v>les émissions de gaz résiduaires IMPORTÉES d'autres installations ou sous-installations et consommées dans cette sous-installation ne doivent pas être incluses ici mais au point f) ci-dessous.</v>
      </c>
      <c r="G136" s="1145"/>
      <c r="H136" s="1145"/>
      <c r="I136" s="1145"/>
      <c r="J136" s="1145"/>
      <c r="K136" s="1145"/>
      <c r="L136" s="1145"/>
      <c r="M136" s="1145"/>
      <c r="N136" s="1146"/>
    </row>
    <row r="137" spans="2:20" ht="25.5" customHeight="1" x14ac:dyDescent="0.2">
      <c r="B137" s="273"/>
      <c r="C137" s="354"/>
      <c r="D137" s="355"/>
      <c r="E137" s="1142" t="str">
        <f>Translations!$B$336</f>
        <v>La description doit comprendre une référence appropriée au dernier plan de surveillance approuvé au titre du règlement M &amp; R utilisant les mêmes dénominations pour tous les flux et toutes les émissions.</v>
      </c>
      <c r="F137" s="1143"/>
      <c r="G137" s="1143"/>
      <c r="H137" s="1143"/>
      <c r="I137" s="1143"/>
      <c r="J137" s="1143"/>
      <c r="K137" s="1143"/>
      <c r="L137" s="1143"/>
      <c r="M137" s="1143"/>
      <c r="N137" s="1144"/>
    </row>
    <row r="138" spans="2:20" ht="12.75" customHeight="1" x14ac:dyDescent="0.2">
      <c r="B138" s="273"/>
      <c r="C138" s="354"/>
      <c r="D138" s="358"/>
      <c r="E138" s="360"/>
      <c r="F138" s="1135" t="str">
        <f>IF(I30&lt;&gt;"",HYPERLINK("#" &amp; Q138,EUConst_MsgDescription),"")</f>
        <v/>
      </c>
      <c r="G138" s="1114"/>
      <c r="H138" s="1114"/>
      <c r="I138" s="1114"/>
      <c r="J138" s="1114"/>
      <c r="K138" s="1114"/>
      <c r="L138" s="1114"/>
      <c r="M138" s="1114"/>
      <c r="N138" s="1115"/>
      <c r="P138" s="24" t="s">
        <v>441</v>
      </c>
      <c r="Q138" s="414" t="str">
        <f>"#"&amp;ADDRESS(ROW($C$10),COLUMN($C$10))</f>
        <v>#$C$10</v>
      </c>
    </row>
    <row r="139" spans="2:20" ht="5.0999999999999996" customHeight="1" x14ac:dyDescent="0.2">
      <c r="B139" s="273"/>
      <c r="C139" s="354"/>
      <c r="D139" s="358"/>
      <c r="E139" s="361"/>
      <c r="F139" s="1136"/>
      <c r="G139" s="1136"/>
      <c r="H139" s="1136"/>
      <c r="I139" s="1136"/>
      <c r="J139" s="1136"/>
      <c r="K139" s="1136"/>
      <c r="L139" s="1136"/>
      <c r="M139" s="1136"/>
      <c r="N139" s="1137"/>
      <c r="P139" s="280"/>
    </row>
    <row r="140" spans="2:20" ht="50.1" customHeight="1" x14ac:dyDescent="0.2">
      <c r="B140" s="273"/>
      <c r="C140" s="354"/>
      <c r="D140" s="355"/>
      <c r="E140" s="355"/>
      <c r="F140" s="1117"/>
      <c r="G140" s="1118"/>
      <c r="H140" s="1118"/>
      <c r="I140" s="1118"/>
      <c r="J140" s="1118"/>
      <c r="K140" s="1118"/>
      <c r="L140" s="1118"/>
      <c r="M140" s="1118"/>
      <c r="N140" s="1119"/>
    </row>
    <row r="141" spans="2:20" ht="5.0999999999999996" customHeight="1" x14ac:dyDescent="0.2">
      <c r="B141" s="273"/>
      <c r="C141" s="354"/>
      <c r="D141" s="355"/>
      <c r="E141" s="355"/>
      <c r="F141" s="355"/>
      <c r="G141" s="355"/>
      <c r="H141" s="355"/>
      <c r="I141" s="355"/>
      <c r="J141" s="355"/>
      <c r="K141" s="355"/>
      <c r="L141" s="355"/>
      <c r="M141" s="355"/>
      <c r="N141" s="356"/>
    </row>
    <row r="142" spans="2:20" ht="12.75" customHeight="1" x14ac:dyDescent="0.2">
      <c r="B142" s="273"/>
      <c r="C142" s="354"/>
      <c r="D142" s="355"/>
      <c r="E142" s="355"/>
      <c r="F142" s="1199" t="str">
        <f>Translations!$B$210</f>
        <v>Référence de fichiers externes, le cas échéant</v>
      </c>
      <c r="G142" s="1199"/>
      <c r="H142" s="1199"/>
      <c r="I142" s="1199"/>
      <c r="J142" s="1199"/>
      <c r="K142" s="1049"/>
      <c r="L142" s="1049"/>
      <c r="M142" s="1049"/>
      <c r="N142" s="1049"/>
    </row>
    <row r="143" spans="2:20" ht="5.0999999999999996" customHeight="1" x14ac:dyDescent="0.2">
      <c r="B143" s="273"/>
      <c r="C143" s="354"/>
      <c r="D143" s="355"/>
      <c r="E143" s="355"/>
      <c r="F143" s="362"/>
      <c r="G143" s="362"/>
      <c r="H143" s="362"/>
      <c r="I143" s="362"/>
      <c r="J143" s="362"/>
      <c r="K143" s="362"/>
      <c r="L143" s="362"/>
      <c r="M143" s="362"/>
      <c r="N143" s="363"/>
    </row>
    <row r="144" spans="2:20" ht="12.75" customHeight="1" x14ac:dyDescent="0.2">
      <c r="B144" s="273"/>
      <c r="C144" s="354"/>
      <c r="D144" s="358" t="s">
        <v>119</v>
      </c>
      <c r="E144" s="1140" t="str">
        <f>Translations!$B$337</f>
        <v>D’autres flux internes sont-ils pertinents?</v>
      </c>
      <c r="F144" s="1140"/>
      <c r="G144" s="1140"/>
      <c r="H144" s="1140"/>
      <c r="I144" s="1140"/>
      <c r="J144" s="1140"/>
      <c r="K144" s="1140"/>
      <c r="L144" s="1140"/>
      <c r="M144" s="1141"/>
      <c r="N144" s="1141"/>
      <c r="P144" s="280"/>
      <c r="T144" s="19"/>
    </row>
    <row r="145" spans="1:23" ht="12.75" customHeight="1" x14ac:dyDescent="0.2">
      <c r="B145" s="273"/>
      <c r="C145" s="354"/>
      <c r="D145" s="355"/>
      <c r="E145" s="1209" t="str">
        <f>Translations!$B$338</f>
        <v>Pour les besoins spécifiques de la collecte de données aux fins des mesures nationales d’exécution (NIM), la présente section doit couvrir toutes les données fournies dans la section F.(i) du modèle de «collecte des données de référence».</v>
      </c>
      <c r="F145" s="1210"/>
      <c r="G145" s="1210"/>
      <c r="H145" s="1210"/>
      <c r="I145" s="1210"/>
      <c r="J145" s="1210"/>
      <c r="K145" s="1210"/>
      <c r="L145" s="1210"/>
      <c r="M145" s="1210"/>
      <c r="N145" s="1211"/>
    </row>
    <row r="146" spans="1:23" ht="12.75" customHeight="1" x14ac:dyDescent="0.2">
      <c r="B146" s="273"/>
      <c r="C146" s="354"/>
      <c r="D146" s="355"/>
      <c r="E146" s="1142" t="str">
        <f>Translations!$B$339</f>
        <v>S’il y a lieu, veuillez décrire ci-dessous la manière dont la surveillance des quantités correspondantes s’effectue, en particulier si ces dernières ne relèvent pas déjà du plan de surveillance prévu par le règlement M &amp; R.</v>
      </c>
      <c r="F146" s="1143"/>
      <c r="G146" s="1143"/>
      <c r="H146" s="1143"/>
      <c r="I146" s="1143"/>
      <c r="J146" s="1143"/>
      <c r="K146" s="1143"/>
      <c r="L146" s="1143"/>
      <c r="M146" s="1143"/>
      <c r="N146" s="1144"/>
    </row>
    <row r="147" spans="1:23" ht="12.75" customHeight="1" x14ac:dyDescent="0.2">
      <c r="B147" s="273"/>
      <c r="C147" s="354"/>
      <c r="D147" s="358"/>
      <c r="E147" s="1142" t="str">
        <f>Translations!$B$250</f>
        <v>Veuillez sélectionner ci-dessous:</v>
      </c>
      <c r="F147" s="1143"/>
      <c r="G147" s="1143"/>
      <c r="H147" s="1143"/>
      <c r="I147" s="1143"/>
      <c r="J147" s="1143"/>
      <c r="K147" s="1143"/>
      <c r="L147" s="1143"/>
      <c r="M147" s="1143"/>
      <c r="N147" s="1144"/>
    </row>
    <row r="148" spans="1:23" ht="12.75" customHeight="1" x14ac:dyDescent="0.2">
      <c r="B148" s="273"/>
      <c r="C148" s="354"/>
      <c r="D148" s="358"/>
      <c r="E148" s="359" t="s">
        <v>263</v>
      </c>
      <c r="F148" s="1142" t="str">
        <f>Translations!$B$340</f>
        <v>la source de données utilisée pour déterminer les quantités importées ou exportées conformément à l’annexe VII, section 4.4, des RATG.</v>
      </c>
      <c r="G148" s="1145"/>
      <c r="H148" s="1145"/>
      <c r="I148" s="1145"/>
      <c r="J148" s="1145"/>
      <c r="K148" s="1145"/>
      <c r="L148" s="1145"/>
      <c r="M148" s="1145"/>
      <c r="N148" s="1146"/>
    </row>
    <row r="149" spans="1:23" ht="12.75" customHeight="1" x14ac:dyDescent="0.2">
      <c r="B149" s="273"/>
      <c r="C149" s="354"/>
      <c r="D149" s="358"/>
      <c r="E149" s="359" t="s">
        <v>263</v>
      </c>
      <c r="F149" s="1142" t="str">
        <f>Translations!$B$341</f>
        <v>la méthode utilisée aux fins de la détermination de tous les facteurs de calcul conformément à l’annexe VII, section 4.6, des RATG.</v>
      </c>
      <c r="G149" s="1145"/>
      <c r="H149" s="1145"/>
      <c r="I149" s="1145"/>
      <c r="J149" s="1145"/>
      <c r="K149" s="1145"/>
      <c r="L149" s="1145"/>
      <c r="M149" s="1145"/>
      <c r="N149" s="1146"/>
    </row>
    <row r="150" spans="1:23" ht="25.5" customHeight="1" thickBot="1" x14ac:dyDescent="0.25">
      <c r="B150" s="273"/>
      <c r="C150" s="354"/>
      <c r="D150" s="355"/>
      <c r="E150" s="355"/>
      <c r="F150" s="355"/>
      <c r="G150" s="355"/>
      <c r="H150" s="355"/>
      <c r="I150" s="1215" t="str">
        <f>Translations!$B$254</f>
        <v>Source de données</v>
      </c>
      <c r="J150" s="1215"/>
      <c r="K150" s="1215" t="str">
        <f>Translations!$B$255</f>
        <v>Autre source de données (le cas échéant)</v>
      </c>
      <c r="L150" s="1215"/>
      <c r="M150" s="1215" t="str">
        <f>Translations!$B$255</f>
        <v>Autre source de données (le cas échéant)</v>
      </c>
      <c r="N150" s="1215"/>
      <c r="P150" s="280"/>
      <c r="W150" s="274" t="s">
        <v>417</v>
      </c>
    </row>
    <row r="151" spans="1:23" ht="12.75" customHeight="1" x14ac:dyDescent="0.2">
      <c r="B151" s="273"/>
      <c r="C151" s="354"/>
      <c r="D151" s="358"/>
      <c r="E151" s="360" t="s">
        <v>864</v>
      </c>
      <c r="F151" s="1212" t="str">
        <f>Translations!$B$342</f>
        <v>Quantités importées ou exportées</v>
      </c>
      <c r="G151" s="1213"/>
      <c r="H151" s="1213"/>
      <c r="I151" s="1184"/>
      <c r="J151" s="1184"/>
      <c r="K151" s="1111"/>
      <c r="L151" s="1111"/>
      <c r="M151" s="1111"/>
      <c r="N151" s="1111"/>
      <c r="W151" s="281" t="b">
        <f>AND(M144&lt;&gt;"",M144=FALSE)</f>
        <v>0</v>
      </c>
    </row>
    <row r="152" spans="1:23" ht="12.75" customHeight="1" x14ac:dyDescent="0.2">
      <c r="B152" s="273"/>
      <c r="C152" s="354"/>
      <c r="D152" s="358"/>
      <c r="E152" s="360" t="s">
        <v>865</v>
      </c>
      <c r="F152" s="1212" t="str">
        <f>Translations!$B$256</f>
        <v>Contenu énergétique</v>
      </c>
      <c r="G152" s="1213"/>
      <c r="H152" s="1213"/>
      <c r="I152" s="1184"/>
      <c r="J152" s="1184"/>
      <c r="K152" s="1111"/>
      <c r="L152" s="1111"/>
      <c r="M152" s="1111"/>
      <c r="N152" s="1111"/>
      <c r="W152" s="303" t="b">
        <f>W151</f>
        <v>0</v>
      </c>
    </row>
    <row r="153" spans="1:23" ht="12.75" customHeight="1" x14ac:dyDescent="0.2">
      <c r="B153" s="273"/>
      <c r="C153" s="354"/>
      <c r="D153" s="358"/>
      <c r="E153" s="360" t="s">
        <v>866</v>
      </c>
      <c r="F153" s="1214" t="str">
        <f>Translations!$B$343</f>
        <v>Facteur d’émission ou teneur en carbone</v>
      </c>
      <c r="G153" s="1214"/>
      <c r="H153" s="1212"/>
      <c r="I153" s="1087"/>
      <c r="J153" s="1104"/>
      <c r="K153" s="1089"/>
      <c r="L153" s="1091"/>
      <c r="M153" s="1089"/>
      <c r="N153" s="1091"/>
      <c r="W153" s="303" t="b">
        <f>W152</f>
        <v>0</v>
      </c>
    </row>
    <row r="154" spans="1:23" ht="12.75" customHeight="1" x14ac:dyDescent="0.2">
      <c r="B154" s="273"/>
      <c r="C154" s="354"/>
      <c r="D154" s="358"/>
      <c r="E154" s="360" t="s">
        <v>867</v>
      </c>
      <c r="F154" s="1214" t="str">
        <f>Translations!$B$344</f>
        <v>Teneur en biomasse</v>
      </c>
      <c r="G154" s="1214"/>
      <c r="H154" s="1212"/>
      <c r="I154" s="1087"/>
      <c r="J154" s="1104"/>
      <c r="K154" s="1089"/>
      <c r="L154" s="1091"/>
      <c r="M154" s="1089"/>
      <c r="N154" s="1091"/>
      <c r="W154" s="303" t="b">
        <f>W153</f>
        <v>0</v>
      </c>
    </row>
    <row r="155" spans="1:23" ht="5.0999999999999996" customHeight="1" x14ac:dyDescent="0.2">
      <c r="B155" s="273"/>
      <c r="C155" s="354"/>
      <c r="D155" s="358"/>
      <c r="E155" s="355"/>
      <c r="F155" s="355"/>
      <c r="G155" s="355"/>
      <c r="H155" s="355"/>
      <c r="I155" s="355"/>
      <c r="J155" s="355"/>
      <c r="K155" s="355"/>
      <c r="L155" s="355"/>
      <c r="M155" s="355"/>
      <c r="N155" s="356"/>
      <c r="P155" s="280"/>
      <c r="W155" s="283"/>
    </row>
    <row r="156" spans="1:23" ht="12.75" customHeight="1" x14ac:dyDescent="0.2">
      <c r="B156" s="273"/>
      <c r="C156" s="354"/>
      <c r="D156" s="358"/>
      <c r="E156" s="360" t="s">
        <v>868</v>
      </c>
      <c r="F156" s="1218" t="str">
        <f>Translations!$B$257</f>
        <v>Description de la méthode appliquée</v>
      </c>
      <c r="G156" s="1218"/>
      <c r="H156" s="1218"/>
      <c r="I156" s="1218"/>
      <c r="J156" s="1218"/>
      <c r="K156" s="1218"/>
      <c r="L156" s="1218"/>
      <c r="M156" s="1218"/>
      <c r="N156" s="1219"/>
      <c r="P156" s="280"/>
      <c r="W156" s="283"/>
    </row>
    <row r="157" spans="1:23" ht="5.0999999999999996" customHeight="1" x14ac:dyDescent="0.2">
      <c r="B157" s="273"/>
      <c r="C157" s="354"/>
      <c r="D157" s="355"/>
      <c r="E157" s="359"/>
      <c r="F157" s="577"/>
      <c r="G157" s="584"/>
      <c r="H157" s="584"/>
      <c r="I157" s="584"/>
      <c r="J157" s="584"/>
      <c r="K157" s="584"/>
      <c r="L157" s="584"/>
      <c r="M157" s="584"/>
      <c r="N157" s="585"/>
      <c r="W157" s="283"/>
    </row>
    <row r="158" spans="1:23" ht="12.75" customHeight="1" x14ac:dyDescent="0.2">
      <c r="B158" s="273"/>
      <c r="C158" s="354"/>
      <c r="D158" s="358"/>
      <c r="E158" s="360"/>
      <c r="F158" s="1135" t="str">
        <f>IF(I30&lt;&gt;"",HYPERLINK("#" &amp; Q158,EUConst_MsgDescription),"")</f>
        <v/>
      </c>
      <c r="G158" s="1114"/>
      <c r="H158" s="1114"/>
      <c r="I158" s="1114"/>
      <c r="J158" s="1114"/>
      <c r="K158" s="1114"/>
      <c r="L158" s="1114"/>
      <c r="M158" s="1114"/>
      <c r="N158" s="1115"/>
      <c r="P158" s="24" t="s">
        <v>441</v>
      </c>
      <c r="Q158" s="414" t="str">
        <f>"#"&amp;ADDRESS(ROW($C$10),COLUMN($C$10))</f>
        <v>#$C$10</v>
      </c>
      <c r="W158" s="283"/>
    </row>
    <row r="159" spans="1:23" ht="5.0999999999999996" customHeight="1" x14ac:dyDescent="0.2">
      <c r="B159" s="273"/>
      <c r="C159" s="354"/>
      <c r="D159" s="358"/>
      <c r="E159" s="361"/>
      <c r="F159" s="1136"/>
      <c r="G159" s="1136"/>
      <c r="H159" s="1136"/>
      <c r="I159" s="1136"/>
      <c r="J159" s="1136"/>
      <c r="K159" s="1136"/>
      <c r="L159" s="1136"/>
      <c r="M159" s="1136"/>
      <c r="N159" s="1137"/>
      <c r="P159" s="280"/>
      <c r="W159" s="283"/>
    </row>
    <row r="160" spans="1:23" s="278" customFormat="1" ht="50.1" customHeight="1" x14ac:dyDescent="0.2">
      <c r="A160" s="285"/>
      <c r="B160" s="12"/>
      <c r="C160" s="354"/>
      <c r="D160" s="361"/>
      <c r="E160" s="361"/>
      <c r="F160" s="1077"/>
      <c r="G160" s="1078"/>
      <c r="H160" s="1078"/>
      <c r="I160" s="1078"/>
      <c r="J160" s="1078"/>
      <c r="K160" s="1078"/>
      <c r="L160" s="1078"/>
      <c r="M160" s="1078"/>
      <c r="N160" s="1079"/>
      <c r="O160" s="38"/>
      <c r="P160" s="284"/>
      <c r="Q160" s="285"/>
      <c r="R160" s="285"/>
      <c r="S160" s="274"/>
      <c r="T160" s="274"/>
      <c r="U160" s="285"/>
      <c r="V160" s="285"/>
      <c r="W160" s="286" t="b">
        <f>W154</f>
        <v>0</v>
      </c>
    </row>
    <row r="161" spans="2:23" ht="5.0999999999999996" customHeight="1" x14ac:dyDescent="0.2">
      <c r="C161" s="354"/>
      <c r="D161" s="358"/>
      <c r="E161" s="355"/>
      <c r="F161" s="355"/>
      <c r="G161" s="355"/>
      <c r="H161" s="355"/>
      <c r="I161" s="355"/>
      <c r="J161" s="355"/>
      <c r="K161" s="355"/>
      <c r="L161" s="355"/>
      <c r="M161" s="355"/>
      <c r="N161" s="356"/>
      <c r="W161" s="283"/>
    </row>
    <row r="162" spans="2:23" ht="12.75" customHeight="1" thickBot="1" x14ac:dyDescent="0.25">
      <c r="C162" s="354"/>
      <c r="D162" s="358"/>
      <c r="E162" s="360"/>
      <c r="F162" s="1199" t="str">
        <f>Translations!$B$210</f>
        <v>Référence de fichiers externes, le cas échéant</v>
      </c>
      <c r="G162" s="1199"/>
      <c r="H162" s="1199"/>
      <c r="I162" s="1199"/>
      <c r="J162" s="1199"/>
      <c r="K162" s="1049"/>
      <c r="L162" s="1049"/>
      <c r="M162" s="1049"/>
      <c r="N162" s="1049"/>
      <c r="W162" s="290" t="b">
        <f>W160</f>
        <v>0</v>
      </c>
    </row>
    <row r="163" spans="2:23" ht="5.0999999999999996" customHeight="1" x14ac:dyDescent="0.2">
      <c r="C163" s="354"/>
      <c r="D163" s="358"/>
      <c r="E163" s="355"/>
      <c r="F163" s="355"/>
      <c r="G163" s="355"/>
      <c r="H163" s="355"/>
      <c r="I163" s="355"/>
      <c r="J163" s="355"/>
      <c r="K163" s="355"/>
      <c r="L163" s="355"/>
      <c r="M163" s="355"/>
      <c r="N163" s="356"/>
      <c r="P163" s="280"/>
    </row>
    <row r="164" spans="2:23" ht="12.75" customHeight="1" x14ac:dyDescent="0.2">
      <c r="C164" s="354"/>
      <c r="D164" s="358" t="s">
        <v>120</v>
      </c>
      <c r="E164" s="1140" t="str">
        <f>Translations!$B$345</f>
        <v>Le CO2 transféré importé ou exporté est-il pertinent?</v>
      </c>
      <c r="F164" s="1140"/>
      <c r="G164" s="1140"/>
      <c r="H164" s="1140"/>
      <c r="I164" s="1140"/>
      <c r="J164" s="1140"/>
      <c r="K164" s="1140"/>
      <c r="L164" s="1140"/>
      <c r="M164" s="1141"/>
      <c r="N164" s="1141"/>
      <c r="P164" s="280"/>
      <c r="T164" s="19"/>
    </row>
    <row r="165" spans="2:23" ht="12.75" customHeight="1" thickBot="1" x14ac:dyDescent="0.25">
      <c r="C165" s="354"/>
      <c r="D165" s="355"/>
      <c r="E165" s="1209" t="str">
        <f>Translations!$B$346</f>
        <v>Pour les besoins spécifiques de la collecte de données aux fins des mesures nationales d’exécution (NIM), la présente section doit couvrir toutes les données fournies dans la section F.(j) du modèle de «collecte des données de référence».</v>
      </c>
      <c r="F165" s="1210"/>
      <c r="G165" s="1210"/>
      <c r="H165" s="1210"/>
      <c r="I165" s="1210"/>
      <c r="J165" s="1210"/>
      <c r="K165" s="1210"/>
      <c r="L165" s="1210"/>
      <c r="M165" s="1210"/>
      <c r="N165" s="1211"/>
    </row>
    <row r="166" spans="2:23" ht="12.75" customHeight="1" thickBot="1" x14ac:dyDescent="0.25">
      <c r="C166" s="354"/>
      <c r="D166" s="355"/>
      <c r="E166" s="1142" t="str">
        <f>Translations!$B$339</f>
        <v>S’il y a lieu, veuillez décrire ci-dessous la manière dont la surveillance des quantités correspondantes s’effectue, en particulier si ces dernières ne relèvent pas déjà du plan de surveillance prévu par le règlement M &amp; R.</v>
      </c>
      <c r="F166" s="1143"/>
      <c r="G166" s="1143"/>
      <c r="H166" s="1143"/>
      <c r="I166" s="1143"/>
      <c r="J166" s="1143"/>
      <c r="K166" s="1143"/>
      <c r="L166" s="1143"/>
      <c r="M166" s="1143"/>
      <c r="N166" s="1144"/>
      <c r="W166" s="297" t="s">
        <v>417</v>
      </c>
    </row>
    <row r="167" spans="2:23" ht="25.5" customHeight="1" x14ac:dyDescent="0.2">
      <c r="C167" s="354"/>
      <c r="D167" s="355"/>
      <c r="E167" s="355"/>
      <c r="F167" s="1117"/>
      <c r="G167" s="1118"/>
      <c r="H167" s="1118"/>
      <c r="I167" s="1118"/>
      <c r="J167" s="1118"/>
      <c r="K167" s="1118"/>
      <c r="L167" s="1118"/>
      <c r="M167" s="1118"/>
      <c r="N167" s="1119"/>
      <c r="W167" s="281" t="b">
        <f>AND(M164&lt;&gt;"",M164=FALSE)</f>
        <v>0</v>
      </c>
    </row>
    <row r="168" spans="2:23" ht="5.0999999999999996" customHeight="1" x14ac:dyDescent="0.2">
      <c r="C168" s="354"/>
      <c r="D168" s="355"/>
      <c r="E168" s="355"/>
      <c r="F168" s="355"/>
      <c r="G168" s="355"/>
      <c r="H168" s="355"/>
      <c r="I168" s="355"/>
      <c r="J168" s="355"/>
      <c r="K168" s="355"/>
      <c r="L168" s="355"/>
      <c r="M168" s="355"/>
      <c r="N168" s="356"/>
      <c r="W168" s="283"/>
    </row>
    <row r="169" spans="2:23" ht="12.75" customHeight="1" thickBot="1" x14ac:dyDescent="0.25">
      <c r="C169" s="354"/>
      <c r="D169" s="355"/>
      <c r="E169" s="355"/>
      <c r="F169" s="1199" t="str">
        <f>Translations!$B$210</f>
        <v>Référence de fichiers externes, le cas échéant</v>
      </c>
      <c r="G169" s="1199"/>
      <c r="H169" s="1199"/>
      <c r="I169" s="1199"/>
      <c r="J169" s="1199"/>
      <c r="K169" s="1049"/>
      <c r="L169" s="1049"/>
      <c r="M169" s="1049"/>
      <c r="N169" s="1049"/>
      <c r="W169" s="305" t="b">
        <f>W167</f>
        <v>0</v>
      </c>
    </row>
    <row r="170" spans="2:23" ht="5.0999999999999996" customHeight="1" x14ac:dyDescent="0.2">
      <c r="C170" s="354"/>
      <c r="D170" s="358"/>
      <c r="E170" s="355"/>
      <c r="F170" s="355"/>
      <c r="G170" s="355"/>
      <c r="H170" s="355"/>
      <c r="I170" s="355"/>
      <c r="J170" s="355"/>
      <c r="K170" s="355"/>
      <c r="L170" s="355"/>
      <c r="M170" s="355"/>
      <c r="N170" s="356"/>
    </row>
    <row r="171" spans="2:23" ht="5.0999999999999996" customHeight="1" x14ac:dyDescent="0.2">
      <c r="C171" s="351"/>
      <c r="D171" s="364"/>
      <c r="E171" s="352"/>
      <c r="F171" s="352"/>
      <c r="G171" s="352"/>
      <c r="H171" s="352"/>
      <c r="I171" s="352"/>
      <c r="J171" s="352"/>
      <c r="K171" s="352"/>
      <c r="L171" s="352"/>
      <c r="M171" s="352"/>
      <c r="N171" s="353"/>
    </row>
    <row r="172" spans="2:23" ht="12.75" customHeight="1" x14ac:dyDescent="0.2">
      <c r="C172" s="354"/>
      <c r="D172" s="357" t="s">
        <v>117</v>
      </c>
      <c r="E172" s="1216" t="str">
        <f>Translations!$B$831</f>
        <v>Apport d’énergie à cette sous-installation et facteur d’émission pertinent</v>
      </c>
      <c r="F172" s="1216"/>
      <c r="G172" s="1216"/>
      <c r="H172" s="1216"/>
      <c r="I172" s="1216"/>
      <c r="J172" s="1216"/>
      <c r="K172" s="1216"/>
      <c r="L172" s="1216"/>
      <c r="M172" s="1216"/>
      <c r="N172" s="1217"/>
    </row>
    <row r="173" spans="2:23" ht="12.75" customHeight="1" x14ac:dyDescent="0.2">
      <c r="C173" s="354"/>
      <c r="D173" s="355"/>
      <c r="E173" s="1209" t="str">
        <f>Translations!$B$348</f>
        <v>Pour les besoins spécifiques de la collecte de données aux fins des mesures nationales d’exécution (NIM), la présente section doit couvrir toutes les données fournies dans la section F.(h) du modèle de «collecte des données de référence».</v>
      </c>
      <c r="F173" s="1210"/>
      <c r="G173" s="1210"/>
      <c r="H173" s="1210"/>
      <c r="I173" s="1210"/>
      <c r="J173" s="1210"/>
      <c r="K173" s="1210"/>
      <c r="L173" s="1210"/>
      <c r="M173" s="1210"/>
      <c r="N173" s="1211"/>
    </row>
    <row r="174" spans="2:23" ht="12.75" customHeight="1" x14ac:dyDescent="0.2">
      <c r="C174" s="354"/>
      <c r="D174" s="358" t="s">
        <v>118</v>
      </c>
      <c r="E174" s="1140" t="str">
        <f>Translations!$B$249</f>
        <v>Informations relatives à la méthode appliquée</v>
      </c>
      <c r="F174" s="1140"/>
      <c r="G174" s="1140"/>
      <c r="H174" s="1140"/>
      <c r="I174" s="1140"/>
      <c r="J174" s="1140"/>
      <c r="K174" s="1140"/>
      <c r="L174" s="1140"/>
      <c r="M174" s="1140"/>
      <c r="N174" s="1208"/>
      <c r="P174" s="280"/>
    </row>
    <row r="175" spans="2:23" ht="12.75" customHeight="1" x14ac:dyDescent="0.2">
      <c r="C175" s="354"/>
      <c r="D175" s="358"/>
      <c r="E175" s="1142" t="str">
        <f>Translations!$B$250</f>
        <v>Veuillez sélectionner ci-dessous:</v>
      </c>
      <c r="F175" s="1143"/>
      <c r="G175" s="1143"/>
      <c r="H175" s="1143"/>
      <c r="I175" s="1143"/>
      <c r="J175" s="1143"/>
      <c r="K175" s="1143"/>
      <c r="L175" s="1143"/>
      <c r="M175" s="1143"/>
      <c r="N175" s="1144"/>
    </row>
    <row r="176" spans="2:23" ht="12.75" customHeight="1" x14ac:dyDescent="0.2">
      <c r="B176" s="273"/>
      <c r="C176" s="354"/>
      <c r="D176" s="358"/>
      <c r="E176" s="359" t="s">
        <v>263</v>
      </c>
      <c r="F176" s="1142" t="str">
        <f>Translations!$B$832</f>
        <v>la source de données utilisée pour quantifier l'apport de combustible et l’apport de matières (chaleur exothermique) conformément à l’annexe VII, section 4.4, des RATG.</v>
      </c>
      <c r="G176" s="1145"/>
      <c r="H176" s="1145"/>
      <c r="I176" s="1145"/>
      <c r="J176" s="1145"/>
      <c r="K176" s="1145"/>
      <c r="L176" s="1145"/>
      <c r="M176" s="1145"/>
      <c r="N176" s="1146"/>
    </row>
    <row r="177" spans="2:17" ht="25.5" customHeight="1" x14ac:dyDescent="0.2">
      <c r="B177" s="273"/>
      <c r="C177" s="354"/>
      <c r="D177" s="358"/>
      <c r="E177" s="359"/>
      <c r="F177" s="1142" t="str">
        <f>Translations!$B$350</f>
        <v>Par «combustible», on entend tout flux conformément au règlement M&amp;R qui est combustible et pour lequel un pouvoir calorifique inférieur peut être déterminé.</v>
      </c>
      <c r="G177" s="1145"/>
      <c r="H177" s="1145"/>
      <c r="I177" s="1145"/>
      <c r="J177" s="1145"/>
      <c r="K177" s="1145"/>
      <c r="L177" s="1145"/>
      <c r="M177" s="1145"/>
      <c r="N177" s="1146"/>
    </row>
    <row r="178" spans="2:17" ht="12.75" customHeight="1" x14ac:dyDescent="0.2">
      <c r="B178" s="273"/>
      <c r="C178" s="354"/>
      <c r="D178" s="358"/>
      <c r="E178" s="359" t="s">
        <v>263</v>
      </c>
      <c r="F178" s="1142" t="str">
        <f>Translations!$B$351</f>
        <v>la méthode utilisée aux fins de la détermination du facteur d’émission pondéré conformément à l’annexe VII, section 4.6, des RATG.</v>
      </c>
      <c r="G178" s="1145"/>
      <c r="H178" s="1145"/>
      <c r="I178" s="1145"/>
      <c r="J178" s="1145"/>
      <c r="K178" s="1145"/>
      <c r="L178" s="1145"/>
      <c r="M178" s="1145"/>
      <c r="N178" s="1146"/>
    </row>
    <row r="179" spans="2:17" ht="12.75" customHeight="1" x14ac:dyDescent="0.2">
      <c r="B179" s="273"/>
      <c r="C179" s="354"/>
      <c r="D179" s="358"/>
      <c r="E179" s="359" t="s">
        <v>263</v>
      </c>
      <c r="F179" s="1142" t="str">
        <f>Translations!$B$351</f>
        <v>la méthode utilisée aux fins de la détermination du facteur d’émission pondéré conformément à l’annexe VII, section 4.6, des RATG.</v>
      </c>
      <c r="G179" s="1145"/>
      <c r="H179" s="1145"/>
      <c r="I179" s="1145"/>
      <c r="J179" s="1145"/>
      <c r="K179" s="1145"/>
      <c r="L179" s="1145"/>
      <c r="M179" s="1145"/>
      <c r="N179" s="1146"/>
    </row>
    <row r="180" spans="2:17" ht="25.5" customHeight="1" x14ac:dyDescent="0.2">
      <c r="B180" s="273"/>
      <c r="C180" s="354"/>
      <c r="D180" s="358"/>
      <c r="E180" s="359"/>
      <c r="F180" s="1142" t="str">
        <f>Translations!$B$352</f>
        <v>Le facteur d’émission pondéré correspond aux émissions cumulées des combustibles, y compris ceux utilisés pour produire de la chaleur mesurable, divisées par le contenu énergétique total. Le facteur d’émission pondéré doit en outre tenir compte des émissions résultant de l’épuration des effluents gazeux, le cas échéant.</v>
      </c>
      <c r="G180" s="1145"/>
      <c r="H180" s="1145"/>
      <c r="I180" s="1145"/>
      <c r="J180" s="1145"/>
      <c r="K180" s="1145"/>
      <c r="L180" s="1145"/>
      <c r="M180" s="1145"/>
      <c r="N180" s="1146"/>
    </row>
    <row r="181" spans="2:17" ht="25.5" customHeight="1" x14ac:dyDescent="0.2">
      <c r="B181" s="273"/>
      <c r="C181" s="354"/>
      <c r="D181" s="358"/>
      <c r="E181" s="359"/>
      <c r="F181" s="1142"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181" s="1145"/>
      <c r="H181" s="1145"/>
      <c r="I181" s="1145"/>
      <c r="J181" s="1145"/>
      <c r="K181" s="1145"/>
      <c r="L181" s="1145"/>
      <c r="M181" s="1145"/>
      <c r="N181" s="1146"/>
    </row>
    <row r="182" spans="2:17" ht="25.5" customHeight="1" x14ac:dyDescent="0.2">
      <c r="B182" s="273"/>
      <c r="C182" s="354"/>
      <c r="D182" s="355"/>
      <c r="E182" s="355"/>
      <c r="F182" s="372"/>
      <c r="G182" s="355"/>
      <c r="H182" s="355"/>
      <c r="I182" s="1215" t="str">
        <f>Translations!$B$254</f>
        <v>Source de données</v>
      </c>
      <c r="J182" s="1215"/>
      <c r="K182" s="1215" t="str">
        <f>Translations!$B$255</f>
        <v>Autre source de données (le cas échéant)</v>
      </c>
      <c r="L182" s="1215"/>
      <c r="M182" s="1215" t="str">
        <f>Translations!$B$255</f>
        <v>Autre source de données (le cas échéant)</v>
      </c>
      <c r="N182" s="1215"/>
    </row>
    <row r="183" spans="2:17" ht="12.75" customHeight="1" x14ac:dyDescent="0.2">
      <c r="B183" s="273"/>
      <c r="C183" s="354"/>
      <c r="D183" s="358"/>
      <c r="E183" s="360" t="s">
        <v>864</v>
      </c>
      <c r="F183" s="1214" t="str">
        <f>Translations!$B$833</f>
        <v>Apport de combustible et de matières</v>
      </c>
      <c r="G183" s="1214"/>
      <c r="H183" s="1212"/>
      <c r="I183" s="1087"/>
      <c r="J183" s="1088"/>
      <c r="K183" s="1089"/>
      <c r="L183" s="1090"/>
      <c r="M183" s="1089"/>
      <c r="N183" s="1091"/>
    </row>
    <row r="184" spans="2:17" ht="12.75" customHeight="1" x14ac:dyDescent="0.2">
      <c r="B184" s="273"/>
      <c r="C184" s="354"/>
      <c r="D184" s="358"/>
      <c r="E184" s="360" t="s">
        <v>865</v>
      </c>
      <c r="F184" s="1214" t="str">
        <f>Translations!$B$826</f>
        <v>Apport d’électricité pour la production de chaleur</v>
      </c>
      <c r="G184" s="1214"/>
      <c r="H184" s="1212"/>
      <c r="I184" s="1184"/>
      <c r="J184" s="1184"/>
      <c r="K184" s="1111"/>
      <c r="L184" s="1111"/>
      <c r="M184" s="1111"/>
      <c r="N184" s="1111"/>
    </row>
    <row r="185" spans="2:17" ht="12.75" customHeight="1" x14ac:dyDescent="0.2">
      <c r="B185" s="273"/>
      <c r="C185" s="354"/>
      <c r="D185" s="358"/>
      <c r="E185" s="360" t="s">
        <v>866</v>
      </c>
      <c r="F185" s="1214" t="str">
        <f>Translations!$B$353</f>
        <v>Facteur d’émission pondéré</v>
      </c>
      <c r="G185" s="1214"/>
      <c r="H185" s="1212"/>
      <c r="I185" s="1087"/>
      <c r="J185" s="1088"/>
      <c r="K185" s="1089"/>
      <c r="L185" s="1090"/>
      <c r="M185" s="1089"/>
      <c r="N185" s="1091"/>
    </row>
    <row r="186" spans="2:17" ht="5.0999999999999996" customHeight="1" x14ac:dyDescent="0.2">
      <c r="B186" s="273"/>
      <c r="C186" s="354"/>
      <c r="D186" s="358"/>
      <c r="E186" s="355"/>
      <c r="F186" s="355"/>
      <c r="G186" s="355"/>
      <c r="H186" s="355"/>
      <c r="I186" s="355"/>
      <c r="J186" s="355"/>
      <c r="K186" s="355"/>
      <c r="L186" s="355"/>
      <c r="M186" s="355"/>
      <c r="N186" s="356"/>
    </row>
    <row r="187" spans="2:17" ht="12.75" customHeight="1" x14ac:dyDescent="0.2">
      <c r="B187" s="273"/>
      <c r="C187" s="354"/>
      <c r="D187" s="358"/>
      <c r="E187" s="360" t="s">
        <v>867</v>
      </c>
      <c r="F187" s="1218" t="str">
        <f>Translations!$B$257</f>
        <v>Description de la méthode appliquée</v>
      </c>
      <c r="G187" s="1218"/>
      <c r="H187" s="1218"/>
      <c r="I187" s="1218"/>
      <c r="J187" s="1218"/>
      <c r="K187" s="1218"/>
      <c r="L187" s="1218"/>
      <c r="M187" s="1218"/>
      <c r="N187" s="1219"/>
    </row>
    <row r="188" spans="2:17" ht="5.0999999999999996" customHeight="1" x14ac:dyDescent="0.2">
      <c r="B188" s="273"/>
      <c r="C188" s="354"/>
      <c r="D188" s="355"/>
      <c r="E188" s="359"/>
      <c r="F188" s="369"/>
      <c r="G188" s="370"/>
      <c r="H188" s="370"/>
      <c r="I188" s="370"/>
      <c r="J188" s="370"/>
      <c r="K188" s="370"/>
      <c r="L188" s="370"/>
      <c r="M188" s="370"/>
      <c r="N188" s="371"/>
    </row>
    <row r="189" spans="2:17" ht="12.75" customHeight="1" x14ac:dyDescent="0.2">
      <c r="B189" s="273"/>
      <c r="C189" s="354"/>
      <c r="D189" s="358"/>
      <c r="E189" s="360"/>
      <c r="F189" s="1135" t="str">
        <f>IF(I30&lt;&gt;"",HYPERLINK("#" &amp; Q189,EUConst_MsgDescription),"")</f>
        <v/>
      </c>
      <c r="G189" s="1114"/>
      <c r="H189" s="1114"/>
      <c r="I189" s="1114"/>
      <c r="J189" s="1114"/>
      <c r="K189" s="1114"/>
      <c r="L189" s="1114"/>
      <c r="M189" s="1114"/>
      <c r="N189" s="1115"/>
      <c r="P189" s="24" t="s">
        <v>441</v>
      </c>
      <c r="Q189" s="414" t="str">
        <f>"#"&amp;ADDRESS(ROW($C$10),COLUMN($C$10))</f>
        <v>#$C$10</v>
      </c>
    </row>
    <row r="190" spans="2:17" ht="5.0999999999999996" customHeight="1" x14ac:dyDescent="0.2">
      <c r="B190" s="273"/>
      <c r="C190" s="354"/>
      <c r="D190" s="358"/>
      <c r="E190" s="361"/>
      <c r="F190" s="1136"/>
      <c r="G190" s="1136"/>
      <c r="H190" s="1136"/>
      <c r="I190" s="1136"/>
      <c r="J190" s="1136"/>
      <c r="K190" s="1136"/>
      <c r="L190" s="1136"/>
      <c r="M190" s="1136"/>
      <c r="N190" s="1137"/>
      <c r="P190" s="280"/>
    </row>
    <row r="191" spans="2:17" ht="50.1" customHeight="1" x14ac:dyDescent="0.2">
      <c r="B191" s="273"/>
      <c r="C191" s="354"/>
      <c r="D191" s="361"/>
      <c r="E191" s="361"/>
      <c r="F191" s="1077"/>
      <c r="G191" s="1078"/>
      <c r="H191" s="1078"/>
      <c r="I191" s="1078"/>
      <c r="J191" s="1078"/>
      <c r="K191" s="1078"/>
      <c r="L191" s="1078"/>
      <c r="M191" s="1078"/>
      <c r="N191" s="1079"/>
    </row>
    <row r="192" spans="2:17" ht="5.0999999999999996" customHeight="1" thickBot="1" x14ac:dyDescent="0.25">
      <c r="B192" s="273"/>
      <c r="C192" s="354"/>
      <c r="D192" s="358"/>
      <c r="E192" s="355"/>
      <c r="F192" s="355"/>
      <c r="G192" s="355"/>
      <c r="H192" s="355"/>
      <c r="I192" s="355"/>
      <c r="J192" s="355"/>
      <c r="K192" s="355"/>
      <c r="L192" s="355"/>
      <c r="M192" s="355"/>
      <c r="N192" s="356"/>
    </row>
    <row r="193" spans="2:23" ht="12.75" customHeight="1" x14ac:dyDescent="0.2">
      <c r="B193" s="273"/>
      <c r="C193" s="354"/>
      <c r="D193" s="358"/>
      <c r="E193" s="360"/>
      <c r="F193" s="1199" t="str">
        <f>Translations!$B$210</f>
        <v>Référence de fichiers externes, le cas échéant</v>
      </c>
      <c r="G193" s="1199"/>
      <c r="H193" s="1199"/>
      <c r="I193" s="1199"/>
      <c r="J193" s="1199"/>
      <c r="K193" s="1049"/>
      <c r="L193" s="1049"/>
      <c r="M193" s="1049"/>
      <c r="N193" s="1049"/>
      <c r="W193" s="297" t="s">
        <v>417</v>
      </c>
    </row>
    <row r="194" spans="2:23" ht="5.0999999999999996" customHeight="1" x14ac:dyDescent="0.2">
      <c r="B194" s="273"/>
      <c r="C194" s="354"/>
      <c r="D194" s="358"/>
      <c r="E194" s="355"/>
      <c r="F194" s="355"/>
      <c r="G194" s="355"/>
      <c r="H194" s="355"/>
      <c r="I194" s="355"/>
      <c r="J194" s="355"/>
      <c r="K194" s="355"/>
      <c r="L194" s="355"/>
      <c r="M194" s="355"/>
      <c r="N194" s="356"/>
      <c r="P194" s="280"/>
      <c r="W194" s="283"/>
    </row>
    <row r="195" spans="2:23" ht="12.75" customHeight="1" x14ac:dyDescent="0.2">
      <c r="B195" s="273"/>
      <c r="C195" s="354"/>
      <c r="D195" s="358" t="s">
        <v>119</v>
      </c>
      <c r="E195" s="1220" t="str">
        <f>Translations!$B$258</f>
        <v>La hiérarchie a-t-elle été respectée?</v>
      </c>
      <c r="F195" s="1220"/>
      <c r="G195" s="1220"/>
      <c r="H195" s="1221"/>
      <c r="I195" s="291"/>
      <c r="J195" s="366" t="str">
        <f>Translations!$B$259</f>
        <v xml:space="preserve"> Si tel n'est pas le cas, pourquoi?</v>
      </c>
      <c r="K195" s="1087"/>
      <c r="L195" s="1088"/>
      <c r="M195" s="1088"/>
      <c r="N195" s="1104"/>
      <c r="P195" s="280"/>
      <c r="W195" s="289" t="b">
        <f>AND(I195&lt;&gt;"",I195=TRUE)</f>
        <v>0</v>
      </c>
    </row>
    <row r="196" spans="2:23" ht="25.5" customHeight="1" x14ac:dyDescent="0.2">
      <c r="B196" s="273"/>
      <c r="C196" s="354"/>
      <c r="D196" s="355"/>
      <c r="E196" s="1142" t="str">
        <f>Translations!$B$323</f>
        <v>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v>
      </c>
      <c r="F196" s="1143"/>
      <c r="G196" s="1143"/>
      <c r="H196" s="1143"/>
      <c r="I196" s="1143"/>
      <c r="J196" s="1143"/>
      <c r="K196" s="1143"/>
      <c r="L196" s="1143"/>
      <c r="M196" s="1143"/>
      <c r="N196" s="1144"/>
      <c r="W196" s="299"/>
    </row>
    <row r="197" spans="2:23" ht="12.75" customHeight="1" x14ac:dyDescent="0.2">
      <c r="B197" s="273"/>
      <c r="C197" s="354"/>
      <c r="D197" s="358"/>
      <c r="E197" s="359" t="s">
        <v>263</v>
      </c>
      <c r="F197" s="1142" t="str">
        <f>Translations!$B$261</f>
        <v>Évaluation de l'incertitude: d’autres sources de données permettent d’abaisser le degré d’incertitude sur la base de l’évaluation simplifiée de l’incertitude visée à l’article 7, paragraphe 2, des RATG.</v>
      </c>
      <c r="G197" s="1145"/>
      <c r="H197" s="1145"/>
      <c r="I197" s="1145"/>
      <c r="J197" s="1145"/>
      <c r="K197" s="1145"/>
      <c r="L197" s="1145"/>
      <c r="M197" s="1145"/>
      <c r="N197" s="1146"/>
      <c r="W197" s="283"/>
    </row>
    <row r="198" spans="2:23" ht="12.75" customHeight="1" x14ac:dyDescent="0.2">
      <c r="B198" s="273"/>
      <c r="C198" s="354"/>
      <c r="D198" s="358"/>
      <c r="E198" s="359" t="s">
        <v>263</v>
      </c>
      <c r="F198" s="1142" t="str">
        <f>Translations!$B$262</f>
        <v>Manque de faisabilité technique: l’utilisation de meilleures sources de données est techniquement impossible.</v>
      </c>
      <c r="G198" s="1145"/>
      <c r="H198" s="1145"/>
      <c r="I198" s="1145"/>
      <c r="J198" s="1145"/>
      <c r="K198" s="1145"/>
      <c r="L198" s="1145"/>
      <c r="M198" s="1145"/>
      <c r="N198" s="1146"/>
      <c r="W198" s="283"/>
    </row>
    <row r="199" spans="2:23" ht="12.75" customHeight="1" x14ac:dyDescent="0.2">
      <c r="B199" s="273"/>
      <c r="C199" s="354"/>
      <c r="D199" s="358"/>
      <c r="E199" s="359" t="s">
        <v>263</v>
      </c>
      <c r="F199" s="1142" t="str">
        <f>Translations!$B$263</f>
        <v>Coûts excessifs: l’utilisation de meilleures sources de données entraînerait des coûts excessifs.</v>
      </c>
      <c r="G199" s="1145"/>
      <c r="H199" s="1145"/>
      <c r="I199" s="1145"/>
      <c r="J199" s="1145"/>
      <c r="K199" s="1145"/>
      <c r="L199" s="1145"/>
      <c r="M199" s="1145"/>
      <c r="N199" s="1146"/>
      <c r="W199" s="283"/>
    </row>
    <row r="200" spans="2:23" ht="5.0999999999999996" customHeight="1" x14ac:dyDescent="0.2">
      <c r="B200" s="273"/>
      <c r="C200" s="354"/>
      <c r="D200" s="355"/>
      <c r="E200" s="581"/>
      <c r="F200" s="581"/>
      <c r="G200" s="581"/>
      <c r="H200" s="581"/>
      <c r="I200" s="581"/>
      <c r="J200" s="581"/>
      <c r="K200" s="581"/>
      <c r="L200" s="581"/>
      <c r="M200" s="581"/>
      <c r="N200" s="582"/>
      <c r="P200" s="280"/>
      <c r="V200" s="285"/>
      <c r="W200" s="283"/>
    </row>
    <row r="201" spans="2:23" ht="12.75" customHeight="1" x14ac:dyDescent="0.2">
      <c r="B201" s="273"/>
      <c r="C201" s="354"/>
      <c r="D201" s="367"/>
      <c r="E201" s="367"/>
      <c r="F201" s="1218" t="str">
        <f>Translations!$B$264</f>
        <v>Autres précisions concernant l’écart pris rapport à la hiérarchie</v>
      </c>
      <c r="G201" s="1218"/>
      <c r="H201" s="1218"/>
      <c r="I201" s="1218"/>
      <c r="J201" s="1218"/>
      <c r="K201" s="1218"/>
      <c r="L201" s="1218"/>
      <c r="M201" s="1218"/>
      <c r="N201" s="1219"/>
      <c r="P201" s="280"/>
      <c r="V201" s="285"/>
      <c r="W201" s="283"/>
    </row>
    <row r="202" spans="2:23" ht="25.5" customHeight="1" thickBot="1" x14ac:dyDescent="0.25">
      <c r="B202" s="273"/>
      <c r="C202" s="354"/>
      <c r="D202" s="367"/>
      <c r="E202" s="367"/>
      <c r="F202" s="1077"/>
      <c r="G202" s="1078"/>
      <c r="H202" s="1078"/>
      <c r="I202" s="1078"/>
      <c r="J202" s="1078"/>
      <c r="K202" s="1078"/>
      <c r="L202" s="1078"/>
      <c r="M202" s="1078"/>
      <c r="N202" s="1079"/>
      <c r="P202" s="280"/>
      <c r="V202" s="285"/>
      <c r="W202" s="300" t="b">
        <f>W195</f>
        <v>0</v>
      </c>
    </row>
    <row r="203" spans="2:23" ht="5.0999999999999996" customHeight="1" x14ac:dyDescent="0.2">
      <c r="B203" s="273"/>
      <c r="C203" s="354"/>
      <c r="D203" s="358"/>
      <c r="E203" s="355"/>
      <c r="F203" s="355"/>
      <c r="G203" s="355"/>
      <c r="H203" s="355"/>
      <c r="I203" s="355"/>
      <c r="J203" s="355"/>
      <c r="K203" s="355"/>
      <c r="L203" s="355"/>
      <c r="M203" s="355"/>
      <c r="N203" s="356"/>
      <c r="W203" s="285"/>
    </row>
    <row r="204" spans="2:23" ht="5.0999999999999996" customHeight="1" x14ac:dyDescent="0.2">
      <c r="B204" s="273"/>
      <c r="C204" s="351"/>
      <c r="D204" s="364"/>
      <c r="E204" s="352"/>
      <c r="F204" s="352"/>
      <c r="G204" s="352"/>
      <c r="H204" s="352"/>
      <c r="I204" s="352"/>
      <c r="J204" s="352"/>
      <c r="K204" s="352"/>
      <c r="L204" s="352"/>
      <c r="M204" s="352"/>
      <c r="N204" s="353"/>
    </row>
    <row r="205" spans="2:23" ht="12.75" customHeight="1" x14ac:dyDescent="0.2">
      <c r="B205" s="273"/>
      <c r="C205" s="354"/>
      <c r="D205" s="357" t="s">
        <v>943</v>
      </c>
      <c r="E205" s="1216" t="str">
        <f>Translations!$B$354</f>
        <v>Importation de chaleur mesurable dans cette sous-installation et exportation à partir de celle-ci</v>
      </c>
      <c r="F205" s="1216"/>
      <c r="G205" s="1216"/>
      <c r="H205" s="1216"/>
      <c r="I205" s="1216"/>
      <c r="J205" s="1216"/>
      <c r="K205" s="1216"/>
      <c r="L205" s="1216"/>
      <c r="M205" s="1216"/>
      <c r="N205" s="1217"/>
      <c r="P205" s="280"/>
      <c r="S205" s="285"/>
      <c r="T205" s="285"/>
    </row>
    <row r="206" spans="2:23" ht="12.75" customHeight="1" x14ac:dyDescent="0.2">
      <c r="B206" s="273"/>
      <c r="C206" s="354"/>
      <c r="D206" s="355"/>
      <c r="E206" s="1209" t="str">
        <f>Translations!$B$355</f>
        <v>Pour les besoins spécifiques de la collecte de données aux fins des mesures nationales d’exécution (NIM), la présente section doit couvrir toutes les données fournies dans la section F.(k) du modèle de «collecte des données de référence».</v>
      </c>
      <c r="F206" s="1210"/>
      <c r="G206" s="1210"/>
      <c r="H206" s="1210"/>
      <c r="I206" s="1210"/>
      <c r="J206" s="1210"/>
      <c r="K206" s="1210"/>
      <c r="L206" s="1210"/>
      <c r="M206" s="1210"/>
      <c r="N206" s="1211"/>
      <c r="P206" s="280"/>
    </row>
    <row r="207" spans="2:23" ht="12.75" customHeight="1" x14ac:dyDescent="0.2">
      <c r="B207" s="273"/>
      <c r="C207" s="354"/>
      <c r="D207" s="355"/>
      <c r="E207" s="1142" t="str">
        <f>Translations!$B$356</f>
        <v>Les émissions attribuables tiennent compte de toute importation ou exportation de chaleur mesurable conformément à l’annexe VII, sections 10.1.2 et 10.1.3, des RATG.</v>
      </c>
      <c r="F207" s="1143"/>
      <c r="G207" s="1143"/>
      <c r="H207" s="1143"/>
      <c r="I207" s="1143"/>
      <c r="J207" s="1143"/>
      <c r="K207" s="1143"/>
      <c r="L207" s="1143"/>
      <c r="M207" s="1143"/>
      <c r="N207" s="1144"/>
      <c r="P207" s="280"/>
    </row>
    <row r="208" spans="2:23" ht="12.75" customHeight="1" x14ac:dyDescent="0.2">
      <c r="B208" s="273"/>
      <c r="C208" s="354"/>
      <c r="D208" s="358" t="s">
        <v>118</v>
      </c>
      <c r="E208" s="1140" t="str">
        <f>Translations!$B$357</f>
        <v>Les flux de chaleur mesurable sont-ils pertinents pour la sous-installation?</v>
      </c>
      <c r="F208" s="1140"/>
      <c r="G208" s="1140"/>
      <c r="H208" s="1140"/>
      <c r="I208" s="1140"/>
      <c r="J208" s="1140"/>
      <c r="K208" s="1140"/>
      <c r="L208" s="1140"/>
      <c r="M208" s="1141"/>
      <c r="N208" s="1141"/>
      <c r="P208" s="280"/>
    </row>
    <row r="209" spans="2:23" ht="12.75" customHeight="1" x14ac:dyDescent="0.2">
      <c r="B209" s="273"/>
      <c r="C209" s="354"/>
      <c r="D209" s="358"/>
      <c r="E209" s="355"/>
      <c r="F209" s="355"/>
      <c r="G209" s="355"/>
      <c r="H209" s="355"/>
      <c r="I209" s="355"/>
      <c r="J209" s="1121" t="str">
        <f>IF(I30="","",IF(AND(M208&lt;&gt;"",M208=FALSE),HYPERLINK(Q209,EUconst_MsgGoOn),""))</f>
        <v/>
      </c>
      <c r="K209" s="1122"/>
      <c r="L209" s="1122"/>
      <c r="M209" s="1122"/>
      <c r="N209" s="1123"/>
      <c r="P209" s="24" t="s">
        <v>441</v>
      </c>
      <c r="Q209" s="414" t="str">
        <f>"#"&amp;ADDRESS(ROW(D259),COLUMN(D259))</f>
        <v>#$D$259</v>
      </c>
    </row>
    <row r="210" spans="2:23" ht="5.0999999999999996" customHeight="1" x14ac:dyDescent="0.2">
      <c r="B210" s="273"/>
      <c r="C210" s="354"/>
      <c r="D210" s="358"/>
      <c r="E210" s="358"/>
      <c r="F210" s="358"/>
      <c r="G210" s="358"/>
      <c r="H210" s="358"/>
      <c r="I210" s="358"/>
      <c r="J210" s="358"/>
      <c r="K210" s="358"/>
      <c r="L210" s="358"/>
      <c r="M210" s="358"/>
      <c r="N210" s="365"/>
      <c r="P210" s="24"/>
    </row>
    <row r="211" spans="2:23" ht="12.75" customHeight="1" x14ac:dyDescent="0.2">
      <c r="B211" s="273"/>
      <c r="C211" s="354"/>
      <c r="D211" s="358" t="s">
        <v>119</v>
      </c>
      <c r="E211" s="1140" t="str">
        <f>Translations!$B$249</f>
        <v>Informations relatives à la méthode appliquée</v>
      </c>
      <c r="F211" s="1140"/>
      <c r="G211" s="1140"/>
      <c r="H211" s="1140"/>
      <c r="I211" s="1140"/>
      <c r="J211" s="1140"/>
      <c r="K211" s="1140"/>
      <c r="L211" s="1140"/>
      <c r="M211" s="1140"/>
      <c r="N211" s="1208"/>
      <c r="P211" s="280"/>
    </row>
    <row r="212" spans="2:23" ht="12.75" customHeight="1" x14ac:dyDescent="0.2">
      <c r="B212" s="273"/>
      <c r="C212" s="354"/>
      <c r="D212" s="358"/>
      <c r="E212" s="1142" t="str">
        <f>Translations!$B$250</f>
        <v>Veuillez sélectionner ci-dessous:</v>
      </c>
      <c r="F212" s="1143"/>
      <c r="G212" s="1143"/>
      <c r="H212" s="1143"/>
      <c r="I212" s="1143"/>
      <c r="J212" s="1143"/>
      <c r="K212" s="1143"/>
      <c r="L212" s="1143"/>
      <c r="M212" s="1143"/>
      <c r="N212" s="1144"/>
    </row>
    <row r="213" spans="2:23" ht="12.75" customHeight="1" x14ac:dyDescent="0.2">
      <c r="B213" s="273"/>
      <c r="C213" s="354"/>
      <c r="D213" s="358"/>
      <c r="E213" s="359" t="s">
        <v>263</v>
      </c>
      <c r="F213" s="1142" t="str">
        <f>Translations!$B$270</f>
        <v>la source de données utilisée pour les flux d’énergie conformément à l’annexe VII, section 4.5, des RATG.</v>
      </c>
      <c r="G213" s="1145"/>
      <c r="H213" s="1145"/>
      <c r="I213" s="1145"/>
      <c r="J213" s="1145"/>
      <c r="K213" s="1145"/>
      <c r="L213" s="1145"/>
      <c r="M213" s="1145"/>
      <c r="N213" s="1146"/>
    </row>
    <row r="214" spans="2:23" ht="12.75" customHeight="1" x14ac:dyDescent="0.2">
      <c r="B214" s="273"/>
      <c r="C214" s="354"/>
      <c r="D214" s="358"/>
      <c r="E214" s="359" t="s">
        <v>263</v>
      </c>
      <c r="F214" s="1142" t="str">
        <f>Translations!$B$358</f>
        <v>la méthode utilisée aux fins de la détermination des quantités annuelles conformément à l’annexe VII, section 7.2, des RATG.</v>
      </c>
      <c r="G214" s="1145"/>
      <c r="H214" s="1145"/>
      <c r="I214" s="1145"/>
      <c r="J214" s="1145"/>
      <c r="K214" s="1145"/>
      <c r="L214" s="1145"/>
      <c r="M214" s="1145"/>
      <c r="N214" s="1146"/>
    </row>
    <row r="215" spans="2:23" ht="25.5" customHeight="1" x14ac:dyDescent="0.2">
      <c r="B215" s="273"/>
      <c r="C215" s="354"/>
      <c r="D215" s="358"/>
      <c r="E215" s="359"/>
      <c r="F215" s="1142"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215" s="1145"/>
      <c r="H215" s="1145"/>
      <c r="I215" s="1145"/>
      <c r="J215" s="1145"/>
      <c r="K215" s="1145"/>
      <c r="L215" s="1145"/>
      <c r="M215" s="1145"/>
      <c r="N215" s="1146"/>
    </row>
    <row r="216" spans="2:23" ht="25.5" customHeight="1" thickBot="1" x14ac:dyDescent="0.25">
      <c r="B216" s="273"/>
      <c r="C216" s="354"/>
      <c r="D216" s="355"/>
      <c r="E216" s="355"/>
      <c r="F216" s="355"/>
      <c r="G216" s="355"/>
      <c r="H216" s="355"/>
      <c r="I216" s="1215" t="str">
        <f>Translations!$B$254</f>
        <v>Source de données</v>
      </c>
      <c r="J216" s="1215"/>
      <c r="K216" s="1215" t="str">
        <f>Translations!$B$255</f>
        <v>Autre source de données (le cas échéant)</v>
      </c>
      <c r="L216" s="1215"/>
      <c r="M216" s="1215" t="str">
        <f>Translations!$B$255</f>
        <v>Autre source de données (le cas échéant)</v>
      </c>
      <c r="N216" s="1215"/>
      <c r="P216" s="280"/>
      <c r="W216" s="274" t="s">
        <v>417</v>
      </c>
    </row>
    <row r="217" spans="2:23" ht="12.75" customHeight="1" x14ac:dyDescent="0.2">
      <c r="B217" s="273"/>
      <c r="C217" s="354"/>
      <c r="D217" s="358"/>
      <c r="E217" s="360" t="s">
        <v>864</v>
      </c>
      <c r="F217" s="1222" t="str">
        <f>Translations!$B$359</f>
        <v>Chaleur mesurable importée</v>
      </c>
      <c r="G217" s="1222"/>
      <c r="H217" s="1223"/>
      <c r="I217" s="1082"/>
      <c r="J217" s="1083"/>
      <c r="K217" s="1084"/>
      <c r="L217" s="1085"/>
      <c r="M217" s="1084"/>
      <c r="N217" s="1086"/>
      <c r="W217" s="281" t="b">
        <f>AND(M208&lt;&gt;"",M208=FALSE)</f>
        <v>0</v>
      </c>
    </row>
    <row r="218" spans="2:23" ht="12.75" customHeight="1" x14ac:dyDescent="0.2">
      <c r="B218" s="273"/>
      <c r="C218" s="354"/>
      <c r="D218" s="358"/>
      <c r="E218" s="360" t="s">
        <v>865</v>
      </c>
      <c r="F218" s="1224" t="str">
        <f>Translations!$B$360</f>
        <v>Chaleur mesurable issue de pâte à papier</v>
      </c>
      <c r="G218" s="1224"/>
      <c r="H218" s="1225"/>
      <c r="I218" s="1226"/>
      <c r="J218" s="1227"/>
      <c r="K218" s="1138"/>
      <c r="L218" s="1228"/>
      <c r="M218" s="1138"/>
      <c r="N218" s="1139"/>
      <c r="W218" s="282" t="b">
        <f>W217</f>
        <v>0</v>
      </c>
    </row>
    <row r="219" spans="2:23" ht="12.75" customHeight="1" x14ac:dyDescent="0.2">
      <c r="B219" s="273"/>
      <c r="C219" s="354"/>
      <c r="D219" s="358"/>
      <c r="E219" s="360" t="s">
        <v>866</v>
      </c>
      <c r="F219" s="1224" t="str">
        <f>Translations!$B$361</f>
        <v>Chaleur mesurable issue de la production d’acide nitrique</v>
      </c>
      <c r="G219" s="1224"/>
      <c r="H219" s="1225"/>
      <c r="I219" s="1226"/>
      <c r="J219" s="1227"/>
      <c r="K219" s="1138"/>
      <c r="L219" s="1228"/>
      <c r="M219" s="1138"/>
      <c r="N219" s="1139"/>
      <c r="W219" s="282" t="b">
        <f>W218</f>
        <v>0</v>
      </c>
    </row>
    <row r="220" spans="2:23" ht="12.75" customHeight="1" x14ac:dyDescent="0.2">
      <c r="B220" s="273"/>
      <c r="C220" s="354"/>
      <c r="D220" s="358"/>
      <c r="E220" s="360" t="s">
        <v>867</v>
      </c>
      <c r="F220" s="1229" t="str">
        <f>Translations!$B$362</f>
        <v>Chaleur mesurable exportée</v>
      </c>
      <c r="G220" s="1229"/>
      <c r="H220" s="1230"/>
      <c r="I220" s="1094"/>
      <c r="J220" s="1131"/>
      <c r="K220" s="1096"/>
      <c r="L220" s="1132"/>
      <c r="M220" s="1096"/>
      <c r="N220" s="1097"/>
      <c r="W220" s="282" t="b">
        <f>W219</f>
        <v>0</v>
      </c>
    </row>
    <row r="221" spans="2:23" ht="12.75" customHeight="1" x14ac:dyDescent="0.2">
      <c r="B221" s="273"/>
      <c r="C221" s="354"/>
      <c r="D221" s="358"/>
      <c r="E221" s="360" t="s">
        <v>868</v>
      </c>
      <c r="F221" s="1214" t="str">
        <f>Translations!$B$274</f>
        <v xml:space="preserve">Flux de chaleur mesurable nette </v>
      </c>
      <c r="G221" s="1214"/>
      <c r="H221" s="1212"/>
      <c r="I221" s="1087"/>
      <c r="J221" s="1088"/>
      <c r="K221" s="1089"/>
      <c r="L221" s="1090"/>
      <c r="M221" s="1089"/>
      <c r="N221" s="1091"/>
      <c r="W221" s="282" t="b">
        <f>W220</f>
        <v>0</v>
      </c>
    </row>
    <row r="222" spans="2:23" ht="5.0999999999999996" customHeight="1" x14ac:dyDescent="0.2">
      <c r="B222" s="273"/>
      <c r="C222" s="354"/>
      <c r="D222" s="358"/>
      <c r="E222" s="355"/>
      <c r="F222" s="355"/>
      <c r="G222" s="355"/>
      <c r="H222" s="355"/>
      <c r="I222" s="355"/>
      <c r="J222" s="355"/>
      <c r="K222" s="355"/>
      <c r="L222" s="355"/>
      <c r="M222" s="355"/>
      <c r="N222" s="356"/>
      <c r="P222" s="280"/>
      <c r="W222" s="283"/>
    </row>
    <row r="223" spans="2:23" ht="12.75" customHeight="1" x14ac:dyDescent="0.2">
      <c r="B223" s="273"/>
      <c r="C223" s="354"/>
      <c r="D223" s="358"/>
      <c r="E223" s="360" t="s">
        <v>868</v>
      </c>
      <c r="F223" s="1218" t="str">
        <f>Translations!$B$257</f>
        <v>Description de la méthode appliquée</v>
      </c>
      <c r="G223" s="1218"/>
      <c r="H223" s="1218"/>
      <c r="I223" s="1218"/>
      <c r="J223" s="1218"/>
      <c r="K223" s="1218"/>
      <c r="L223" s="1218"/>
      <c r="M223" s="1218"/>
      <c r="N223" s="1219"/>
      <c r="P223" s="280"/>
      <c r="W223" s="283"/>
    </row>
    <row r="224" spans="2:23" ht="5.0999999999999996" customHeight="1" x14ac:dyDescent="0.2">
      <c r="B224" s="273"/>
      <c r="C224" s="354"/>
      <c r="D224" s="355"/>
      <c r="E224" s="359"/>
      <c r="F224" s="577"/>
      <c r="G224" s="584"/>
      <c r="H224" s="584"/>
      <c r="I224" s="584"/>
      <c r="J224" s="584"/>
      <c r="K224" s="584"/>
      <c r="L224" s="584"/>
      <c r="M224" s="584"/>
      <c r="N224" s="585"/>
      <c r="W224" s="283"/>
    </row>
    <row r="225" spans="1:23" ht="12.75" customHeight="1" x14ac:dyDescent="0.2">
      <c r="B225" s="273"/>
      <c r="C225" s="354"/>
      <c r="D225" s="358"/>
      <c r="E225" s="360"/>
      <c r="F225" s="1135" t="str">
        <f>IF(I30&lt;&gt;"",HYPERLINK("#" &amp; Q225,EUConst_MsgDescription),"")</f>
        <v/>
      </c>
      <c r="G225" s="1114"/>
      <c r="H225" s="1114"/>
      <c r="I225" s="1114"/>
      <c r="J225" s="1114"/>
      <c r="K225" s="1114"/>
      <c r="L225" s="1114"/>
      <c r="M225" s="1114"/>
      <c r="N225" s="1115"/>
      <c r="P225" s="24" t="s">
        <v>441</v>
      </c>
      <c r="Q225" s="414" t="str">
        <f>"#"&amp;ADDRESS(ROW($C$10),COLUMN($C$10))</f>
        <v>#$C$10</v>
      </c>
      <c r="W225" s="283"/>
    </row>
    <row r="226" spans="1:23" ht="5.0999999999999996" customHeight="1" x14ac:dyDescent="0.2">
      <c r="C226" s="354"/>
      <c r="D226" s="358"/>
      <c r="E226" s="361"/>
      <c r="F226" s="1136"/>
      <c r="G226" s="1136"/>
      <c r="H226" s="1136"/>
      <c r="I226" s="1136"/>
      <c r="J226" s="1136"/>
      <c r="K226" s="1136"/>
      <c r="L226" s="1136"/>
      <c r="M226" s="1136"/>
      <c r="N226" s="1137"/>
      <c r="P226" s="280"/>
      <c r="W226" s="283"/>
    </row>
    <row r="227" spans="1:23" s="278" customFormat="1" ht="50.1" customHeight="1" x14ac:dyDescent="0.2">
      <c r="A227" s="285"/>
      <c r="B227" s="12"/>
      <c r="C227" s="354"/>
      <c r="D227" s="361"/>
      <c r="E227" s="361"/>
      <c r="F227" s="1077"/>
      <c r="G227" s="1078"/>
      <c r="H227" s="1078"/>
      <c r="I227" s="1078"/>
      <c r="J227" s="1078"/>
      <c r="K227" s="1078"/>
      <c r="L227" s="1078"/>
      <c r="M227" s="1078"/>
      <c r="N227" s="1079"/>
      <c r="O227" s="38"/>
      <c r="P227" s="284"/>
      <c r="Q227" s="285"/>
      <c r="R227" s="285"/>
      <c r="S227" s="274"/>
      <c r="T227" s="274"/>
      <c r="U227" s="285"/>
      <c r="V227" s="285"/>
      <c r="W227" s="286" t="b">
        <f>W221</f>
        <v>0</v>
      </c>
    </row>
    <row r="228" spans="1:23" ht="5.0999999999999996" customHeight="1" x14ac:dyDescent="0.2">
      <c r="C228" s="354"/>
      <c r="D228" s="358"/>
      <c r="E228" s="355"/>
      <c r="F228" s="355"/>
      <c r="G228" s="355"/>
      <c r="H228" s="355"/>
      <c r="I228" s="355"/>
      <c r="J228" s="355"/>
      <c r="K228" s="355"/>
      <c r="L228" s="355"/>
      <c r="M228" s="355"/>
      <c r="N228" s="356"/>
      <c r="W228" s="283"/>
    </row>
    <row r="229" spans="1:23" ht="12.75" customHeight="1" x14ac:dyDescent="0.2">
      <c r="C229" s="354"/>
      <c r="D229" s="358"/>
      <c r="E229" s="360"/>
      <c r="F229" s="1199" t="str">
        <f>Translations!$B$210</f>
        <v>Référence de fichiers externes, le cas échéant</v>
      </c>
      <c r="G229" s="1199"/>
      <c r="H229" s="1199"/>
      <c r="I229" s="1199"/>
      <c r="J229" s="1199"/>
      <c r="K229" s="1049"/>
      <c r="L229" s="1049"/>
      <c r="M229" s="1049"/>
      <c r="N229" s="1049"/>
      <c r="W229" s="286" t="b">
        <f>W227</f>
        <v>0</v>
      </c>
    </row>
    <row r="230" spans="1:23" ht="5.0999999999999996" customHeight="1" x14ac:dyDescent="0.2">
      <c r="C230" s="354"/>
      <c r="D230" s="358"/>
      <c r="E230" s="355"/>
      <c r="F230" s="355"/>
      <c r="G230" s="355"/>
      <c r="H230" s="355"/>
      <c r="I230" s="355"/>
      <c r="J230" s="355"/>
      <c r="K230" s="355"/>
      <c r="L230" s="355"/>
      <c r="M230" s="355"/>
      <c r="N230" s="356"/>
      <c r="P230" s="280"/>
      <c r="V230" s="285"/>
      <c r="W230" s="283"/>
    </row>
    <row r="231" spans="1:23" ht="12.75" customHeight="1" x14ac:dyDescent="0.2">
      <c r="C231" s="354"/>
      <c r="D231" s="358" t="s">
        <v>120</v>
      </c>
      <c r="E231" s="1220" t="str">
        <f>Translations!$B$258</f>
        <v>La hiérarchie a-t-elle été respectée?</v>
      </c>
      <c r="F231" s="1220"/>
      <c r="G231" s="1220"/>
      <c r="H231" s="1221"/>
      <c r="I231" s="291"/>
      <c r="J231" s="366" t="str">
        <f>Translations!$B$259</f>
        <v xml:space="preserve"> Si tel n'est pas le cas, pourquoi?</v>
      </c>
      <c r="K231" s="1087"/>
      <c r="L231" s="1088"/>
      <c r="M231" s="1088"/>
      <c r="N231" s="1104"/>
      <c r="P231" s="280"/>
      <c r="V231" s="288" t="b">
        <f>W229</f>
        <v>0</v>
      </c>
      <c r="W231" s="289" t="b">
        <f>OR(W227,AND(I231&lt;&gt;"",I231=TRUE))</f>
        <v>0</v>
      </c>
    </row>
    <row r="232" spans="1:23" ht="25.5" customHeight="1" x14ac:dyDescent="0.2">
      <c r="C232" s="354"/>
      <c r="D232" s="355"/>
      <c r="E232" s="1142" t="str">
        <f>Translations!$B$323</f>
        <v>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v>
      </c>
      <c r="F232" s="1143"/>
      <c r="G232" s="1143"/>
      <c r="H232" s="1143"/>
      <c r="I232" s="1143"/>
      <c r="J232" s="1143"/>
      <c r="K232" s="1143"/>
      <c r="L232" s="1143"/>
      <c r="M232" s="1143"/>
      <c r="N232" s="1144"/>
      <c r="W232" s="299"/>
    </row>
    <row r="233" spans="1:23" ht="12.75" customHeight="1" x14ac:dyDescent="0.2">
      <c r="C233" s="354"/>
      <c r="D233" s="358"/>
      <c r="E233" s="359" t="s">
        <v>263</v>
      </c>
      <c r="F233" s="1142" t="str">
        <f>Translations!$B$261</f>
        <v>Évaluation de l'incertitude: d’autres sources de données permettent d’abaisser le degré d’incertitude sur la base de l’évaluation simplifiée de l’incertitude visée à l’article 7, paragraphe 2, des RATG.</v>
      </c>
      <c r="G233" s="1145"/>
      <c r="H233" s="1145"/>
      <c r="I233" s="1145"/>
      <c r="J233" s="1145"/>
      <c r="K233" s="1145"/>
      <c r="L233" s="1145"/>
      <c r="M233" s="1145"/>
      <c r="N233" s="1146"/>
      <c r="W233" s="283"/>
    </row>
    <row r="234" spans="1:23" ht="12.75" customHeight="1" x14ac:dyDescent="0.2">
      <c r="C234" s="354"/>
      <c r="D234" s="358"/>
      <c r="E234" s="359" t="s">
        <v>263</v>
      </c>
      <c r="F234" s="1142" t="str">
        <f>Translations!$B$262</f>
        <v>Manque de faisabilité technique: l’utilisation de meilleures sources de données est techniquement impossible.</v>
      </c>
      <c r="G234" s="1145"/>
      <c r="H234" s="1145"/>
      <c r="I234" s="1145"/>
      <c r="J234" s="1145"/>
      <c r="K234" s="1145"/>
      <c r="L234" s="1145"/>
      <c r="M234" s="1145"/>
      <c r="N234" s="1146"/>
      <c r="W234" s="283"/>
    </row>
    <row r="235" spans="1:23" ht="12.75" customHeight="1" x14ac:dyDescent="0.2">
      <c r="C235" s="354"/>
      <c r="D235" s="358"/>
      <c r="E235" s="359" t="s">
        <v>263</v>
      </c>
      <c r="F235" s="1142" t="str">
        <f>Translations!$B$263</f>
        <v>Coûts excessifs: l’utilisation de meilleures sources de données entraînerait des coûts excessifs.</v>
      </c>
      <c r="G235" s="1145"/>
      <c r="H235" s="1145"/>
      <c r="I235" s="1145"/>
      <c r="J235" s="1145"/>
      <c r="K235" s="1145"/>
      <c r="L235" s="1145"/>
      <c r="M235" s="1145"/>
      <c r="N235" s="1146"/>
      <c r="W235" s="283"/>
    </row>
    <row r="236" spans="1:23" ht="5.0999999999999996" customHeight="1" x14ac:dyDescent="0.2">
      <c r="C236" s="354"/>
      <c r="D236" s="355"/>
      <c r="E236" s="581"/>
      <c r="F236" s="581"/>
      <c r="G236" s="581"/>
      <c r="H236" s="581"/>
      <c r="I236" s="581"/>
      <c r="J236" s="581"/>
      <c r="K236" s="581"/>
      <c r="L236" s="581"/>
      <c r="M236" s="581"/>
      <c r="N236" s="582"/>
      <c r="P236" s="280"/>
      <c r="V236" s="285"/>
      <c r="W236" s="283"/>
    </row>
    <row r="237" spans="1:23" ht="12.75" customHeight="1" x14ac:dyDescent="0.2">
      <c r="C237" s="354"/>
      <c r="D237" s="367"/>
      <c r="E237" s="367"/>
      <c r="F237" s="1218" t="str">
        <f>Translations!$B$264</f>
        <v>Autres précisions concernant l’écart pris rapport à la hiérarchie</v>
      </c>
      <c r="G237" s="1218"/>
      <c r="H237" s="1218"/>
      <c r="I237" s="1218"/>
      <c r="J237" s="1218"/>
      <c r="K237" s="1218"/>
      <c r="L237" s="1218"/>
      <c r="M237" s="1218"/>
      <c r="N237" s="1219"/>
      <c r="P237" s="280"/>
      <c r="V237" s="285"/>
      <c r="W237" s="283"/>
    </row>
    <row r="238" spans="1:23" ht="25.5" customHeight="1" x14ac:dyDescent="0.2">
      <c r="C238" s="354"/>
      <c r="D238" s="367"/>
      <c r="E238" s="367"/>
      <c r="F238" s="1077"/>
      <c r="G238" s="1078"/>
      <c r="H238" s="1078"/>
      <c r="I238" s="1078"/>
      <c r="J238" s="1078"/>
      <c r="K238" s="1078"/>
      <c r="L238" s="1078"/>
      <c r="M238" s="1078"/>
      <c r="N238" s="1079"/>
      <c r="P238" s="280"/>
      <c r="V238" s="285"/>
      <c r="W238" s="286" t="b">
        <f>W231</f>
        <v>0</v>
      </c>
    </row>
    <row r="239" spans="1:23" ht="5.0999999999999996" customHeight="1" x14ac:dyDescent="0.2">
      <c r="C239" s="354"/>
      <c r="D239" s="355"/>
      <c r="E239" s="581"/>
      <c r="F239" s="581"/>
      <c r="G239" s="581"/>
      <c r="H239" s="581"/>
      <c r="I239" s="581"/>
      <c r="J239" s="581"/>
      <c r="K239" s="581"/>
      <c r="L239" s="581"/>
      <c r="M239" s="581"/>
      <c r="N239" s="582"/>
      <c r="P239" s="280"/>
      <c r="V239" s="285"/>
      <c r="W239" s="283"/>
    </row>
    <row r="240" spans="1:23" ht="12.75" customHeight="1" x14ac:dyDescent="0.2">
      <c r="C240" s="354"/>
      <c r="D240" s="358" t="s">
        <v>121</v>
      </c>
      <c r="E240" s="1140" t="str">
        <f>Translations!$B$363</f>
        <v>Description de la méthode de détermination des facteurs d’émission correspondants conformément à l’annexe VII, sections 10.1.2 et 10.1.3, des RATG.</v>
      </c>
      <c r="F240" s="1140"/>
      <c r="G240" s="1140"/>
      <c r="H240" s="1140"/>
      <c r="I240" s="1140"/>
      <c r="J240" s="1140"/>
      <c r="K240" s="1140"/>
      <c r="L240" s="1140"/>
      <c r="M240" s="1140"/>
      <c r="N240" s="1208"/>
      <c r="P240" s="280"/>
      <c r="V240" s="285"/>
      <c r="W240" s="283"/>
    </row>
    <row r="241" spans="1:23" ht="12.75" customHeight="1" x14ac:dyDescent="0.2">
      <c r="C241" s="354"/>
      <c r="D241" s="355"/>
      <c r="E241" s="1142" t="str">
        <f>Translations!$B$364</f>
        <v>La description doit couvrir le facteur d’émission pour chacun des types de flux de chaleur mesurable visés ci-dessus.</v>
      </c>
      <c r="F241" s="1143"/>
      <c r="G241" s="1143"/>
      <c r="H241" s="1143"/>
      <c r="I241" s="1143"/>
      <c r="J241" s="1143"/>
      <c r="K241" s="1143"/>
      <c r="L241" s="1143"/>
      <c r="M241" s="1143"/>
      <c r="N241" s="1144"/>
      <c r="P241" s="280"/>
      <c r="V241" s="285"/>
      <c r="W241" s="283"/>
    </row>
    <row r="242" spans="1:23" ht="12.75" customHeight="1" x14ac:dyDescent="0.2">
      <c r="C242" s="354"/>
      <c r="D242" s="355"/>
      <c r="E242" s="1142" t="str">
        <f>Translations!$B$365</f>
        <v>Si la chaleur est produite par des unités de cogénération, veuillez décrire comment tous les paramètres de l’annexe VII, chapitre 8, des RATG ont été déterminés.</v>
      </c>
      <c r="F242" s="1143"/>
      <c r="G242" s="1143"/>
      <c r="H242" s="1143"/>
      <c r="I242" s="1143"/>
      <c r="J242" s="1143"/>
      <c r="K242" s="1143"/>
      <c r="L242" s="1143"/>
      <c r="M242" s="1143"/>
      <c r="N242" s="1144"/>
      <c r="P242" s="280"/>
      <c r="V242" s="285"/>
      <c r="W242" s="283"/>
    </row>
    <row r="243" spans="1:23" ht="5.0999999999999996" customHeight="1" x14ac:dyDescent="0.2">
      <c r="C243" s="354"/>
      <c r="D243" s="355"/>
      <c r="E243" s="359"/>
      <c r="F243" s="577"/>
      <c r="G243" s="584"/>
      <c r="H243" s="584"/>
      <c r="I243" s="584"/>
      <c r="J243" s="584"/>
      <c r="K243" s="584"/>
      <c r="L243" s="584"/>
      <c r="M243" s="584"/>
      <c r="N243" s="585"/>
      <c r="W243" s="283"/>
    </row>
    <row r="244" spans="1:23" ht="12.75" customHeight="1" x14ac:dyDescent="0.2">
      <c r="C244" s="354"/>
      <c r="D244" s="358"/>
      <c r="E244" s="360"/>
      <c r="F244" s="1135" t="str">
        <f>IF(I30&lt;&gt;"",HYPERLINK("#" &amp; Q244,EUConst_MsgDescription),"")</f>
        <v/>
      </c>
      <c r="G244" s="1114"/>
      <c r="H244" s="1114"/>
      <c r="I244" s="1114"/>
      <c r="J244" s="1114"/>
      <c r="K244" s="1114"/>
      <c r="L244" s="1114"/>
      <c r="M244" s="1114"/>
      <c r="N244" s="1115"/>
      <c r="P244" s="24" t="s">
        <v>441</v>
      </c>
      <c r="Q244" s="414" t="str">
        <f>"#"&amp;ADDRESS(ROW($C$10),COLUMN($C$10))</f>
        <v>#$C$10</v>
      </c>
      <c r="W244" s="283"/>
    </row>
    <row r="245" spans="1:23" ht="5.0999999999999996" customHeight="1" x14ac:dyDescent="0.2">
      <c r="C245" s="354"/>
      <c r="D245" s="358"/>
      <c r="E245" s="361"/>
      <c r="F245" s="1136"/>
      <c r="G245" s="1136"/>
      <c r="H245" s="1136"/>
      <c r="I245" s="1136"/>
      <c r="J245" s="1136"/>
      <c r="K245" s="1136"/>
      <c r="L245" s="1136"/>
      <c r="M245" s="1136"/>
      <c r="N245" s="1137"/>
      <c r="P245" s="280"/>
      <c r="W245" s="283"/>
    </row>
    <row r="246" spans="1:23" s="278" customFormat="1" ht="50.1" customHeight="1" x14ac:dyDescent="0.2">
      <c r="A246" s="285"/>
      <c r="B246" s="12"/>
      <c r="C246" s="354"/>
      <c r="D246" s="367"/>
      <c r="E246" s="368"/>
      <c r="F246" s="1077"/>
      <c r="G246" s="1078"/>
      <c r="H246" s="1078"/>
      <c r="I246" s="1078"/>
      <c r="J246" s="1078"/>
      <c r="K246" s="1078"/>
      <c r="L246" s="1078"/>
      <c r="M246" s="1078"/>
      <c r="N246" s="1079"/>
      <c r="O246" s="38"/>
      <c r="P246" s="301"/>
      <c r="Q246" s="274"/>
      <c r="R246" s="285"/>
      <c r="S246" s="274"/>
      <c r="T246" s="274"/>
      <c r="U246" s="285"/>
      <c r="V246" s="285"/>
      <c r="W246" s="286" t="b">
        <f>W229</f>
        <v>0</v>
      </c>
    </row>
    <row r="247" spans="1:23" ht="5.0999999999999996" customHeight="1" x14ac:dyDescent="0.2">
      <c r="C247" s="354"/>
      <c r="D247" s="358"/>
      <c r="E247" s="355"/>
      <c r="F247" s="355"/>
      <c r="G247" s="355"/>
      <c r="H247" s="355"/>
      <c r="I247" s="355"/>
      <c r="J247" s="355"/>
      <c r="K247" s="355"/>
      <c r="L247" s="355"/>
      <c r="M247" s="355"/>
      <c r="N247" s="356"/>
      <c r="W247" s="283"/>
    </row>
    <row r="248" spans="1:23" ht="12.75" customHeight="1" x14ac:dyDescent="0.2">
      <c r="C248" s="354"/>
      <c r="D248" s="358"/>
      <c r="E248" s="360"/>
      <c r="F248" s="1199" t="str">
        <f>Translations!$B$210</f>
        <v>Référence de fichiers externes, le cas échéant</v>
      </c>
      <c r="G248" s="1199"/>
      <c r="H248" s="1199"/>
      <c r="I248" s="1199"/>
      <c r="J248" s="1199"/>
      <c r="K248" s="1049"/>
      <c r="L248" s="1049"/>
      <c r="M248" s="1049"/>
      <c r="N248" s="1049"/>
      <c r="W248" s="286" t="b">
        <f>W246</f>
        <v>0</v>
      </c>
    </row>
    <row r="249" spans="1:23" ht="5.0999999999999996" customHeight="1" x14ac:dyDescent="0.2">
      <c r="C249" s="354"/>
      <c r="D249" s="355"/>
      <c r="E249" s="581"/>
      <c r="F249" s="581"/>
      <c r="G249" s="581"/>
      <c r="H249" s="581"/>
      <c r="I249" s="581"/>
      <c r="J249" s="581"/>
      <c r="K249" s="581"/>
      <c r="L249" s="581"/>
      <c r="M249" s="581"/>
      <c r="N249" s="582"/>
      <c r="P249" s="280"/>
      <c r="R249" s="285"/>
      <c r="V249" s="285"/>
      <c r="W249" s="283"/>
    </row>
    <row r="250" spans="1:23" ht="12.75" customHeight="1" x14ac:dyDescent="0.2">
      <c r="C250" s="354"/>
      <c r="D250" s="358" t="s">
        <v>122</v>
      </c>
      <c r="E250" s="1140" t="str">
        <f>Translations!$B$366</f>
        <v>Les flux de chaleur mesurable importés de sous-installations produisant de la pâte à papier sont-ils pertinents?</v>
      </c>
      <c r="F250" s="1140"/>
      <c r="G250" s="1140"/>
      <c r="H250" s="1140"/>
      <c r="I250" s="1140"/>
      <c r="J250" s="1140"/>
      <c r="K250" s="1140"/>
      <c r="L250" s="1140"/>
      <c r="M250" s="1141"/>
      <c r="N250" s="1141"/>
      <c r="P250" s="280"/>
      <c r="R250" s="285"/>
      <c r="V250" s="285"/>
      <c r="W250" s="286" t="b">
        <f>W248</f>
        <v>0</v>
      </c>
    </row>
    <row r="251" spans="1:23" ht="5.0999999999999996" customHeight="1" x14ac:dyDescent="0.2">
      <c r="C251" s="354"/>
      <c r="D251" s="355"/>
      <c r="E251" s="581"/>
      <c r="F251" s="581"/>
      <c r="G251" s="581"/>
      <c r="H251" s="581"/>
      <c r="I251" s="581"/>
      <c r="J251" s="581"/>
      <c r="K251" s="581"/>
      <c r="L251" s="581"/>
      <c r="M251" s="581"/>
      <c r="N251" s="582"/>
      <c r="P251" s="280"/>
      <c r="R251" s="285"/>
      <c r="V251" s="285"/>
      <c r="W251" s="283"/>
    </row>
    <row r="252" spans="1:23" ht="12.75" customHeight="1" x14ac:dyDescent="0.2">
      <c r="C252" s="354"/>
      <c r="D252" s="355"/>
      <c r="E252" s="355"/>
      <c r="F252" s="1218" t="str">
        <f>Translations!$B$257</f>
        <v>Description de la méthode appliquée</v>
      </c>
      <c r="G252" s="1218"/>
      <c r="H252" s="1218"/>
      <c r="I252" s="1218"/>
      <c r="J252" s="1218"/>
      <c r="K252" s="1218"/>
      <c r="L252" s="1218"/>
      <c r="M252" s="1218"/>
      <c r="N252" s="1219"/>
      <c r="P252" s="280"/>
      <c r="R252" s="285"/>
      <c r="V252" s="285"/>
      <c r="W252" s="283"/>
    </row>
    <row r="253" spans="1:23" ht="5.0999999999999996" customHeight="1" x14ac:dyDescent="0.2">
      <c r="C253" s="354"/>
      <c r="D253" s="355"/>
      <c r="E253" s="581"/>
      <c r="F253" s="581"/>
      <c r="G253" s="581"/>
      <c r="H253" s="581"/>
      <c r="I253" s="581"/>
      <c r="J253" s="581"/>
      <c r="K253" s="581"/>
      <c r="L253" s="581"/>
      <c r="M253" s="581"/>
      <c r="N253" s="582"/>
      <c r="P253" s="280"/>
      <c r="R253" s="285"/>
      <c r="V253" s="285"/>
      <c r="W253" s="283"/>
    </row>
    <row r="254" spans="1:23" ht="12.75" customHeight="1" x14ac:dyDescent="0.2">
      <c r="C254" s="354"/>
      <c r="D254" s="358"/>
      <c r="E254" s="360"/>
      <c r="F254" s="1135" t="str">
        <f>IF(I30&lt;&gt;"",HYPERLINK("#" &amp; Q254,EUConst_MsgDescription),"")</f>
        <v/>
      </c>
      <c r="G254" s="1114"/>
      <c r="H254" s="1114"/>
      <c r="I254" s="1114"/>
      <c r="J254" s="1114"/>
      <c r="K254" s="1114"/>
      <c r="L254" s="1114"/>
      <c r="M254" s="1114"/>
      <c r="N254" s="1115"/>
      <c r="P254" s="24" t="s">
        <v>441</v>
      </c>
      <c r="Q254" s="414" t="str">
        <f>"#"&amp;ADDRESS(ROW($C$10),COLUMN($C$10))</f>
        <v>#$C$10</v>
      </c>
      <c r="W254" s="283"/>
    </row>
    <row r="255" spans="1:23" ht="5.0999999999999996" customHeight="1" x14ac:dyDescent="0.2">
      <c r="C255" s="354"/>
      <c r="D255" s="358"/>
      <c r="E255" s="361"/>
      <c r="F255" s="1136"/>
      <c r="G255" s="1136"/>
      <c r="H255" s="1136"/>
      <c r="I255" s="1136"/>
      <c r="J255" s="1136"/>
      <c r="K255" s="1136"/>
      <c r="L255" s="1136"/>
      <c r="M255" s="1136"/>
      <c r="N255" s="1137"/>
      <c r="P255" s="280"/>
      <c r="W255" s="283"/>
    </row>
    <row r="256" spans="1:23" ht="50.1" customHeight="1" thickBot="1" x14ac:dyDescent="0.25">
      <c r="C256" s="354"/>
      <c r="D256" s="355"/>
      <c r="E256" s="355"/>
      <c r="F256" s="1077"/>
      <c r="G256" s="1078"/>
      <c r="H256" s="1078"/>
      <c r="I256" s="1078"/>
      <c r="J256" s="1078"/>
      <c r="K256" s="1078"/>
      <c r="L256" s="1078"/>
      <c r="M256" s="1078"/>
      <c r="N256" s="1079"/>
      <c r="P256" s="280"/>
      <c r="R256" s="285"/>
      <c r="V256" s="285"/>
      <c r="W256" s="302" t="b">
        <f>OR(W250,AND(M250&lt;&gt;"",M250=FALSE))</f>
        <v>0</v>
      </c>
    </row>
    <row r="257" spans="2:23" ht="5.0999999999999996" customHeight="1" x14ac:dyDescent="0.2">
      <c r="C257" s="354"/>
      <c r="D257" s="358"/>
      <c r="E257" s="355"/>
      <c r="F257" s="355"/>
      <c r="G257" s="355"/>
      <c r="H257" s="355"/>
      <c r="I257" s="355"/>
      <c r="J257" s="355"/>
      <c r="K257" s="355"/>
      <c r="L257" s="355"/>
      <c r="M257" s="355"/>
      <c r="N257" s="356"/>
    </row>
    <row r="258" spans="2:23" ht="5.0999999999999996" customHeight="1" x14ac:dyDescent="0.2">
      <c r="B258" s="273"/>
      <c r="C258" s="351"/>
      <c r="D258" s="364"/>
      <c r="E258" s="352"/>
      <c r="F258" s="352"/>
      <c r="G258" s="352"/>
      <c r="H258" s="352"/>
      <c r="I258" s="352"/>
      <c r="J258" s="352"/>
      <c r="K258" s="352"/>
      <c r="L258" s="352"/>
      <c r="M258" s="352"/>
      <c r="N258" s="353"/>
    </row>
    <row r="259" spans="2:23" ht="12.75" customHeight="1" x14ac:dyDescent="0.2">
      <c r="B259" s="273"/>
      <c r="C259" s="354"/>
      <c r="D259" s="357" t="s">
        <v>951</v>
      </c>
      <c r="E259" s="1216" t="str">
        <f>Translations!$B$367</f>
        <v>Bilan des gaz résiduaires pour cette sous-installation</v>
      </c>
      <c r="F259" s="1216"/>
      <c r="G259" s="1216"/>
      <c r="H259" s="1216"/>
      <c r="I259" s="1216"/>
      <c r="J259" s="1216"/>
      <c r="K259" s="1216"/>
      <c r="L259" s="1216"/>
      <c r="M259" s="1216"/>
      <c r="N259" s="1217"/>
    </row>
    <row r="260" spans="2:23" ht="12.75" customHeight="1" x14ac:dyDescent="0.2">
      <c r="B260" s="273"/>
      <c r="C260" s="354"/>
      <c r="D260" s="355"/>
      <c r="E260" s="1209" t="str">
        <f>Translations!$B$368</f>
        <v>Pour les besoins spécifiques de la collecte de données aux fins des mesures nationales d’exécution (NIM), la présente section doit couvrir toutes les données fournies dans la section F.(l) du modèle de «collecte des données de référence».</v>
      </c>
      <c r="F260" s="1210"/>
      <c r="G260" s="1210"/>
      <c r="H260" s="1210"/>
      <c r="I260" s="1210"/>
      <c r="J260" s="1210"/>
      <c r="K260" s="1210"/>
      <c r="L260" s="1210"/>
      <c r="M260" s="1210"/>
      <c r="N260" s="1211"/>
    </row>
    <row r="261" spans="2:23" ht="12.75" customHeight="1" x14ac:dyDescent="0.2">
      <c r="B261" s="273"/>
      <c r="C261" s="354"/>
      <c r="D261" s="355"/>
      <c r="E261" s="1142" t="str">
        <f>Translations!$B$369</f>
        <v>Les émissions attribuables tiennent compte de toute importation ou exportation de gaz résiduaires conformément à l’annexe VII, section 10.1.5, des RATG.</v>
      </c>
      <c r="F261" s="1143"/>
      <c r="G261" s="1143"/>
      <c r="H261" s="1143"/>
      <c r="I261" s="1143"/>
      <c r="J261" s="1143"/>
      <c r="K261" s="1143"/>
      <c r="L261" s="1143"/>
      <c r="M261" s="1143"/>
      <c r="N261" s="1144"/>
      <c r="P261" s="280"/>
    </row>
    <row r="262" spans="2:23" ht="12.75" customHeight="1" x14ac:dyDescent="0.2">
      <c r="B262" s="273"/>
      <c r="C262" s="354"/>
      <c r="D262" s="358" t="s">
        <v>118</v>
      </c>
      <c r="E262" s="1140" t="str">
        <f>Translations!$B$370</f>
        <v>Des gaz résiduaires sont-ils pertinents pour cette sous-installation?</v>
      </c>
      <c r="F262" s="1140"/>
      <c r="G262" s="1140"/>
      <c r="H262" s="1140"/>
      <c r="I262" s="1140"/>
      <c r="J262" s="1140"/>
      <c r="K262" s="1140"/>
      <c r="L262" s="1140"/>
      <c r="M262" s="1141"/>
      <c r="N262" s="1141"/>
    </row>
    <row r="263" spans="2:23" ht="12.75" customHeight="1" x14ac:dyDescent="0.2">
      <c r="B263" s="273"/>
      <c r="C263" s="354"/>
      <c r="D263" s="358"/>
      <c r="E263" s="355"/>
      <c r="F263" s="355"/>
      <c r="G263" s="355"/>
      <c r="H263" s="355"/>
      <c r="I263" s="355"/>
      <c r="J263" s="1121" t="str">
        <f>IF(I30="","",IF(AND(M262&lt;&gt;"",M262=FALSE),HYPERLINK(Q263,EUconst_MsgGoOn),""))</f>
        <v/>
      </c>
      <c r="K263" s="1122"/>
      <c r="L263" s="1122"/>
      <c r="M263" s="1122"/>
      <c r="N263" s="1123"/>
      <c r="P263" s="24" t="s">
        <v>441</v>
      </c>
      <c r="Q263" s="414" t="str">
        <f>"#JUMP_F"&amp;P30+1</f>
        <v>#JUMP_F2</v>
      </c>
    </row>
    <row r="264" spans="2:23" ht="5.0999999999999996" customHeight="1" x14ac:dyDescent="0.2">
      <c r="B264" s="273"/>
      <c r="C264" s="354"/>
      <c r="D264" s="358"/>
      <c r="E264" s="355"/>
      <c r="F264" s="355"/>
      <c r="G264" s="355"/>
      <c r="H264" s="355"/>
      <c r="I264" s="355"/>
      <c r="J264" s="355"/>
      <c r="K264" s="355"/>
      <c r="L264" s="355"/>
      <c r="M264" s="355"/>
      <c r="N264" s="356"/>
    </row>
    <row r="265" spans="2:23" ht="12.75" customHeight="1" x14ac:dyDescent="0.2">
      <c r="B265" s="273"/>
      <c r="C265" s="354"/>
      <c r="D265" s="358" t="s">
        <v>119</v>
      </c>
      <c r="E265" s="1140" t="str">
        <f>Translations!$B$249</f>
        <v>Informations relatives à la méthode appliquée</v>
      </c>
      <c r="F265" s="1140"/>
      <c r="G265" s="1140"/>
      <c r="H265" s="1140"/>
      <c r="I265" s="1140"/>
      <c r="J265" s="1140"/>
      <c r="K265" s="1140"/>
      <c r="L265" s="1140"/>
      <c r="M265" s="1140"/>
      <c r="N265" s="1208"/>
    </row>
    <row r="266" spans="2:23" ht="12.75" customHeight="1" x14ac:dyDescent="0.2">
      <c r="B266" s="273"/>
      <c r="C266" s="354"/>
      <c r="D266" s="358"/>
      <c r="E266" s="1142" t="str">
        <f>Translations!$B$371</f>
        <v>Veuillez sélectionner ci-dessous, pour tous les types de gaz résiduaires produits, utilisés (y compris la mise en torchère pour des raisons de sécurité), mis en torchère (pour des motifs autres que des raisons de sécurité), importés et exportés:</v>
      </c>
      <c r="F266" s="1143"/>
      <c r="G266" s="1143"/>
      <c r="H266" s="1143"/>
      <c r="I266" s="1143"/>
      <c r="J266" s="1143"/>
      <c r="K266" s="1143"/>
      <c r="L266" s="1143"/>
      <c r="M266" s="1143"/>
      <c r="N266" s="1144"/>
    </row>
    <row r="267" spans="2:23" ht="12.75" customHeight="1" x14ac:dyDescent="0.2">
      <c r="B267" s="273"/>
      <c r="C267" s="354"/>
      <c r="D267" s="358"/>
      <c r="E267" s="359" t="s">
        <v>263</v>
      </c>
      <c r="F267" s="1142" t="str">
        <f>Translations!$B$372</f>
        <v>la source de données utilisée pour déterminer les quantités de gaz résiduaires conformément à l’annexe VII, section 4.4, des RATG.</v>
      </c>
      <c r="G267" s="1145"/>
      <c r="H267" s="1145"/>
      <c r="I267" s="1145"/>
      <c r="J267" s="1145"/>
      <c r="K267" s="1145"/>
      <c r="L267" s="1145"/>
      <c r="M267" s="1145"/>
      <c r="N267" s="1146"/>
    </row>
    <row r="268" spans="2:23" ht="12.75" customHeight="1" x14ac:dyDescent="0.2">
      <c r="B268" s="273"/>
      <c r="C268" s="354"/>
      <c r="D268" s="358"/>
      <c r="E268" s="359" t="s">
        <v>263</v>
      </c>
      <c r="F268" s="1142" t="str">
        <f>Translations!$B$373</f>
        <v>la méthode utilisée aux fins de la détermination du contenu énergétique et du facteur d’émission conformément à l’annexe VII, section 4.6, des RATG.</v>
      </c>
      <c r="G268" s="1145"/>
      <c r="H268" s="1145"/>
      <c r="I268" s="1145"/>
      <c r="J268" s="1145"/>
      <c r="K268" s="1145"/>
      <c r="L268" s="1145"/>
      <c r="M268" s="1145"/>
      <c r="N268" s="1146"/>
    </row>
    <row r="269" spans="2:23" ht="25.5" customHeight="1" x14ac:dyDescent="0.2">
      <c r="B269" s="273"/>
      <c r="C269" s="354"/>
      <c r="D269" s="358"/>
      <c r="E269" s="359"/>
      <c r="F269" s="1142"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269" s="1145"/>
      <c r="H269" s="1145"/>
      <c r="I269" s="1145"/>
      <c r="J269" s="1145"/>
      <c r="K269" s="1145"/>
      <c r="L269" s="1145"/>
      <c r="M269" s="1145"/>
      <c r="N269" s="1146"/>
    </row>
    <row r="270" spans="2:23" ht="25.5" customHeight="1" thickBot="1" x14ac:dyDescent="0.25">
      <c r="B270" s="273"/>
      <c r="C270" s="354"/>
      <c r="D270" s="355"/>
      <c r="E270" s="355"/>
      <c r="F270" s="372"/>
      <c r="G270" s="355"/>
      <c r="H270" s="355"/>
      <c r="I270" s="1215" t="str">
        <f>Translations!$B$254</f>
        <v>Source de données</v>
      </c>
      <c r="J270" s="1215"/>
      <c r="K270" s="1215" t="str">
        <f>Translations!$B$255</f>
        <v>Autre source de données (le cas échéant)</v>
      </c>
      <c r="L270" s="1215"/>
      <c r="M270" s="1215" t="str">
        <f>Translations!$B$255</f>
        <v>Autre source de données (le cas échéant)</v>
      </c>
      <c r="N270" s="1215"/>
      <c r="W270" s="274" t="s">
        <v>417</v>
      </c>
    </row>
    <row r="271" spans="2:23" ht="12.75" customHeight="1" x14ac:dyDescent="0.2">
      <c r="B271" s="273"/>
      <c r="C271" s="354"/>
      <c r="D271" s="358"/>
      <c r="E271" s="360" t="s">
        <v>864</v>
      </c>
      <c r="F271" s="1222" t="str">
        <f>Translations!$B$374</f>
        <v>Gaz résiduaires produits</v>
      </c>
      <c r="G271" s="1222"/>
      <c r="H271" s="1223"/>
      <c r="I271" s="1082"/>
      <c r="J271" s="1083"/>
      <c r="K271" s="1084"/>
      <c r="L271" s="1085"/>
      <c r="M271" s="1084"/>
      <c r="N271" s="1086"/>
      <c r="W271" s="281" t="b">
        <f>AND(M262&lt;&gt;"",M262=FALSE)</f>
        <v>0</v>
      </c>
    </row>
    <row r="272" spans="2:23" ht="12.75" customHeight="1" x14ac:dyDescent="0.2">
      <c r="B272" s="273"/>
      <c r="C272" s="354"/>
      <c r="D272" s="358"/>
      <c r="E272" s="360" t="s">
        <v>865</v>
      </c>
      <c r="F272" s="1224" t="str">
        <f>Translations!$B$256</f>
        <v>Contenu énergétique</v>
      </c>
      <c r="G272" s="1224"/>
      <c r="H272" s="1225"/>
      <c r="I272" s="1226"/>
      <c r="J272" s="1227"/>
      <c r="K272" s="1138"/>
      <c r="L272" s="1228"/>
      <c r="M272" s="1138"/>
      <c r="N272" s="1139"/>
      <c r="W272" s="282" t="b">
        <f>W271</f>
        <v>0</v>
      </c>
    </row>
    <row r="273" spans="2:23" ht="12.75" customHeight="1" x14ac:dyDescent="0.2">
      <c r="B273" s="273"/>
      <c r="C273" s="354"/>
      <c r="D273" s="358"/>
      <c r="E273" s="360" t="s">
        <v>866</v>
      </c>
      <c r="F273" s="1229" t="str">
        <f>Translations!$B$375</f>
        <v>Facteur d’émission</v>
      </c>
      <c r="G273" s="1229"/>
      <c r="H273" s="1230"/>
      <c r="I273" s="1094"/>
      <c r="J273" s="1131"/>
      <c r="K273" s="1096"/>
      <c r="L273" s="1132"/>
      <c r="M273" s="1096"/>
      <c r="N273" s="1097"/>
      <c r="W273" s="282" t="b">
        <f>W272</f>
        <v>0</v>
      </c>
    </row>
    <row r="274" spans="2:23" ht="12.75" customHeight="1" x14ac:dyDescent="0.2">
      <c r="B274" s="273"/>
      <c r="C274" s="354"/>
      <c r="D274" s="358"/>
      <c r="E274" s="360" t="s">
        <v>867</v>
      </c>
      <c r="F274" s="1222" t="str">
        <f>Translations!$B$376</f>
        <v>Gaz résiduaires consommés</v>
      </c>
      <c r="G274" s="1222"/>
      <c r="H274" s="1223"/>
      <c r="I274" s="1082"/>
      <c r="J274" s="1083"/>
      <c r="K274" s="1084"/>
      <c r="L274" s="1085"/>
      <c r="M274" s="1084"/>
      <c r="N274" s="1086"/>
      <c r="W274" s="282" t="b">
        <f t="shared" ref="W274:W285" si="0">W273</f>
        <v>0</v>
      </c>
    </row>
    <row r="275" spans="2:23" ht="12.75" customHeight="1" x14ac:dyDescent="0.2">
      <c r="B275" s="273"/>
      <c r="C275" s="354"/>
      <c r="D275" s="358"/>
      <c r="E275" s="360" t="s">
        <v>868</v>
      </c>
      <c r="F275" s="1224" t="str">
        <f>Translations!$B$256</f>
        <v>Contenu énergétique</v>
      </c>
      <c r="G275" s="1224"/>
      <c r="H275" s="1225"/>
      <c r="I275" s="1226"/>
      <c r="J275" s="1227"/>
      <c r="K275" s="1138"/>
      <c r="L275" s="1228"/>
      <c r="M275" s="1138"/>
      <c r="N275" s="1139"/>
      <c r="W275" s="282" t="b">
        <f t="shared" si="0"/>
        <v>0</v>
      </c>
    </row>
    <row r="276" spans="2:23" ht="12.75" customHeight="1" x14ac:dyDescent="0.2">
      <c r="B276" s="273"/>
      <c r="C276" s="354"/>
      <c r="D276" s="358"/>
      <c r="E276" s="360" t="s">
        <v>869</v>
      </c>
      <c r="F276" s="1229" t="str">
        <f>Translations!$B$375</f>
        <v>Facteur d’émission</v>
      </c>
      <c r="G276" s="1229"/>
      <c r="H276" s="1230"/>
      <c r="I276" s="1094"/>
      <c r="J276" s="1131"/>
      <c r="K276" s="1096"/>
      <c r="L276" s="1132"/>
      <c r="M276" s="1096"/>
      <c r="N276" s="1097"/>
      <c r="W276" s="282" t="b">
        <f t="shared" si="0"/>
        <v>0</v>
      </c>
    </row>
    <row r="277" spans="2:23" ht="12.75" customHeight="1" x14ac:dyDescent="0.2">
      <c r="B277" s="273"/>
      <c r="C277" s="354"/>
      <c r="D277" s="358"/>
      <c r="E277" s="360" t="s">
        <v>870</v>
      </c>
      <c r="F277" s="1222" t="str">
        <f>Translations!$B$377</f>
        <v>Gaz résiduaires mis en torchère (pour des motifs autres que des raisons de sécurité)</v>
      </c>
      <c r="G277" s="1222"/>
      <c r="H277" s="1223"/>
      <c r="I277" s="1082"/>
      <c r="J277" s="1083"/>
      <c r="K277" s="1084"/>
      <c r="L277" s="1085"/>
      <c r="M277" s="1084"/>
      <c r="N277" s="1086"/>
      <c r="W277" s="282" t="b">
        <f t="shared" si="0"/>
        <v>0</v>
      </c>
    </row>
    <row r="278" spans="2:23" ht="12.75" customHeight="1" x14ac:dyDescent="0.2">
      <c r="B278" s="273"/>
      <c r="C278" s="354"/>
      <c r="D278" s="358"/>
      <c r="E278" s="360" t="s">
        <v>871</v>
      </c>
      <c r="F278" s="1224" t="str">
        <f>Translations!$B$256</f>
        <v>Contenu énergétique</v>
      </c>
      <c r="G278" s="1224"/>
      <c r="H278" s="1225"/>
      <c r="I278" s="1226"/>
      <c r="J278" s="1227"/>
      <c r="K278" s="1138"/>
      <c r="L278" s="1228"/>
      <c r="M278" s="1138"/>
      <c r="N278" s="1139"/>
      <c r="W278" s="282" t="b">
        <f t="shared" si="0"/>
        <v>0</v>
      </c>
    </row>
    <row r="279" spans="2:23" ht="12.75" customHeight="1" x14ac:dyDescent="0.2">
      <c r="B279" s="273"/>
      <c r="C279" s="354"/>
      <c r="D279" s="358"/>
      <c r="E279" s="360" t="s">
        <v>872</v>
      </c>
      <c r="F279" s="1229" t="str">
        <f>Translations!$B$375</f>
        <v>Facteur d’émission</v>
      </c>
      <c r="G279" s="1229"/>
      <c r="H279" s="1230"/>
      <c r="I279" s="1094"/>
      <c r="J279" s="1131"/>
      <c r="K279" s="1096"/>
      <c r="L279" s="1132"/>
      <c r="M279" s="1096"/>
      <c r="N279" s="1097"/>
      <c r="W279" s="282" t="b">
        <f t="shared" si="0"/>
        <v>0</v>
      </c>
    </row>
    <row r="280" spans="2:23" ht="12.75" customHeight="1" x14ac:dyDescent="0.2">
      <c r="B280" s="273"/>
      <c r="C280" s="354"/>
      <c r="D280" s="358"/>
      <c r="E280" s="360" t="s">
        <v>873</v>
      </c>
      <c r="F280" s="1222" t="str">
        <f>Translations!$B$378</f>
        <v>Gaz résiduaires importés</v>
      </c>
      <c r="G280" s="1222"/>
      <c r="H280" s="1223"/>
      <c r="I280" s="1082"/>
      <c r="J280" s="1083"/>
      <c r="K280" s="1084"/>
      <c r="L280" s="1085"/>
      <c r="M280" s="1084"/>
      <c r="N280" s="1086"/>
      <c r="W280" s="282" t="b">
        <f t="shared" si="0"/>
        <v>0</v>
      </c>
    </row>
    <row r="281" spans="2:23" ht="12.75" customHeight="1" x14ac:dyDescent="0.2">
      <c r="B281" s="273"/>
      <c r="C281" s="354"/>
      <c r="D281" s="358"/>
      <c r="E281" s="360" t="s">
        <v>874</v>
      </c>
      <c r="F281" s="1224" t="str">
        <f>Translations!$B$256</f>
        <v>Contenu énergétique</v>
      </c>
      <c r="G281" s="1224"/>
      <c r="H281" s="1225"/>
      <c r="I281" s="1226"/>
      <c r="J281" s="1227"/>
      <c r="K281" s="1138"/>
      <c r="L281" s="1228"/>
      <c r="M281" s="1138"/>
      <c r="N281" s="1139"/>
      <c r="W281" s="282" t="b">
        <f t="shared" si="0"/>
        <v>0</v>
      </c>
    </row>
    <row r="282" spans="2:23" ht="12.75" customHeight="1" x14ac:dyDescent="0.2">
      <c r="B282" s="273"/>
      <c r="C282" s="354"/>
      <c r="D282" s="358"/>
      <c r="E282" s="360" t="s">
        <v>875</v>
      </c>
      <c r="F282" s="1229" t="str">
        <f>Translations!$B$375</f>
        <v>Facteur d’émission</v>
      </c>
      <c r="G282" s="1229"/>
      <c r="H282" s="1230"/>
      <c r="I282" s="1094"/>
      <c r="J282" s="1131"/>
      <c r="K282" s="1096"/>
      <c r="L282" s="1132"/>
      <c r="M282" s="1096"/>
      <c r="N282" s="1097"/>
      <c r="W282" s="282" t="b">
        <f t="shared" si="0"/>
        <v>0</v>
      </c>
    </row>
    <row r="283" spans="2:23" ht="12.75" customHeight="1" x14ac:dyDescent="0.2">
      <c r="B283" s="273"/>
      <c r="C283" s="354"/>
      <c r="D283" s="358"/>
      <c r="E283" s="360" t="s">
        <v>876</v>
      </c>
      <c r="F283" s="1222" t="str">
        <f>Translations!$B$379</f>
        <v>Gaz résiduaires exportés</v>
      </c>
      <c r="G283" s="1222"/>
      <c r="H283" s="1223"/>
      <c r="I283" s="1082"/>
      <c r="J283" s="1083"/>
      <c r="K283" s="1084"/>
      <c r="L283" s="1085"/>
      <c r="M283" s="1084"/>
      <c r="N283" s="1086"/>
      <c r="W283" s="282" t="b">
        <f t="shared" si="0"/>
        <v>0</v>
      </c>
    </row>
    <row r="284" spans="2:23" ht="12.75" customHeight="1" x14ac:dyDescent="0.2">
      <c r="B284" s="273"/>
      <c r="C284" s="354"/>
      <c r="D284" s="358"/>
      <c r="E284" s="360" t="s">
        <v>877</v>
      </c>
      <c r="F284" s="1224" t="str">
        <f>Translations!$B$256</f>
        <v>Contenu énergétique</v>
      </c>
      <c r="G284" s="1224"/>
      <c r="H284" s="1225"/>
      <c r="I284" s="1226"/>
      <c r="J284" s="1227"/>
      <c r="K284" s="1138"/>
      <c r="L284" s="1228"/>
      <c r="M284" s="1138"/>
      <c r="N284" s="1139"/>
      <c r="W284" s="282" t="b">
        <f t="shared" si="0"/>
        <v>0</v>
      </c>
    </row>
    <row r="285" spans="2:23" ht="12.75" customHeight="1" x14ac:dyDescent="0.2">
      <c r="B285" s="273"/>
      <c r="C285" s="354"/>
      <c r="D285" s="358"/>
      <c r="E285" s="360" t="s">
        <v>878</v>
      </c>
      <c r="F285" s="1229" t="str">
        <f>Translations!$B$375</f>
        <v>Facteur d’émission</v>
      </c>
      <c r="G285" s="1229"/>
      <c r="H285" s="1230"/>
      <c r="I285" s="1094"/>
      <c r="J285" s="1131"/>
      <c r="K285" s="1096"/>
      <c r="L285" s="1132"/>
      <c r="M285" s="1096"/>
      <c r="N285" s="1097"/>
      <c r="W285" s="282" t="b">
        <f t="shared" si="0"/>
        <v>0</v>
      </c>
    </row>
    <row r="286" spans="2:23" ht="5.0999999999999996" customHeight="1" x14ac:dyDescent="0.2">
      <c r="B286" s="273"/>
      <c r="C286" s="354"/>
      <c r="D286" s="358"/>
      <c r="E286" s="355"/>
      <c r="F286" s="355"/>
      <c r="G286" s="355"/>
      <c r="H286" s="355"/>
      <c r="I286" s="355"/>
      <c r="J286" s="355"/>
      <c r="K286" s="355"/>
      <c r="L286" s="355"/>
      <c r="M286" s="355"/>
      <c r="N286" s="356"/>
      <c r="W286" s="299"/>
    </row>
    <row r="287" spans="2:23" ht="12.75" customHeight="1" x14ac:dyDescent="0.2">
      <c r="B287" s="273"/>
      <c r="C287" s="354"/>
      <c r="D287" s="358"/>
      <c r="E287" s="360" t="s">
        <v>879</v>
      </c>
      <c r="F287" s="1218" t="str">
        <f>Translations!$B$257</f>
        <v>Description de la méthode appliquée</v>
      </c>
      <c r="G287" s="1218"/>
      <c r="H287" s="1218"/>
      <c r="I287" s="1218"/>
      <c r="J287" s="1218"/>
      <c r="K287" s="1218"/>
      <c r="L287" s="1218"/>
      <c r="M287" s="1218"/>
      <c r="N287" s="1219"/>
      <c r="W287" s="283"/>
    </row>
    <row r="288" spans="2:23" ht="12.75" customHeight="1" x14ac:dyDescent="0.2">
      <c r="B288" s="273"/>
      <c r="C288" s="354"/>
      <c r="D288" s="358"/>
      <c r="E288" s="361"/>
      <c r="F288" s="1231" t="str">
        <f>Translations!$B$380</f>
        <v>Il convient notamment d'indiquer ici les informations relatives à tous les types de gaz résiduaires visés ci-dessus.</v>
      </c>
      <c r="G288" s="1231"/>
      <c r="H288" s="1231"/>
      <c r="I288" s="1231"/>
      <c r="J288" s="1231"/>
      <c r="K288" s="1231"/>
      <c r="L288" s="1231"/>
      <c r="M288" s="1231"/>
      <c r="N288" s="1232"/>
      <c r="W288" s="303"/>
    </row>
    <row r="289" spans="2:23" ht="12.75" customHeight="1" x14ac:dyDescent="0.2">
      <c r="B289" s="273"/>
      <c r="C289" s="354"/>
      <c r="D289" s="358"/>
      <c r="E289" s="361"/>
      <c r="F289" s="1231" t="str">
        <f>Translations!$B$381</f>
        <v>Si votre installation est concernée par la mise en torchère, veuillez expliquer comment la distinction est faite entre la «mise en torchère pour des raisons de sécurité» et la mise en torchère autre.</v>
      </c>
      <c r="G289" s="1231"/>
      <c r="H289" s="1231"/>
      <c r="I289" s="1231"/>
      <c r="J289" s="1231"/>
      <c r="K289" s="1231"/>
      <c r="L289" s="1231"/>
      <c r="M289" s="1231"/>
      <c r="N289" s="1232"/>
      <c r="W289" s="283"/>
    </row>
    <row r="290" spans="2:23" ht="5.0999999999999996" customHeight="1" x14ac:dyDescent="0.2">
      <c r="C290" s="354"/>
      <c r="D290" s="355"/>
      <c r="E290" s="359"/>
      <c r="F290" s="369"/>
      <c r="G290" s="370"/>
      <c r="H290" s="370"/>
      <c r="I290" s="370"/>
      <c r="J290" s="370"/>
      <c r="K290" s="370"/>
      <c r="L290" s="370"/>
      <c r="M290" s="370"/>
      <c r="N290" s="371"/>
      <c r="W290" s="283"/>
    </row>
    <row r="291" spans="2:23" ht="12.75" customHeight="1" x14ac:dyDescent="0.2">
      <c r="C291" s="354"/>
      <c r="D291" s="358"/>
      <c r="E291" s="360"/>
      <c r="F291" s="1135" t="str">
        <f>IF(I30&lt;&gt;"",HYPERLINK("#" &amp; Q291,EUConst_MsgDescription),"")</f>
        <v/>
      </c>
      <c r="G291" s="1114"/>
      <c r="H291" s="1114"/>
      <c r="I291" s="1114"/>
      <c r="J291" s="1114"/>
      <c r="K291" s="1114"/>
      <c r="L291" s="1114"/>
      <c r="M291" s="1114"/>
      <c r="N291" s="1115"/>
      <c r="P291" s="24" t="s">
        <v>441</v>
      </c>
      <c r="Q291" s="414" t="str">
        <f>"#"&amp;ADDRESS(ROW($C$10),COLUMN($C$10))</f>
        <v>#$C$10</v>
      </c>
      <c r="W291" s="283"/>
    </row>
    <row r="292" spans="2:23" ht="5.0999999999999996" customHeight="1" x14ac:dyDescent="0.2">
      <c r="C292" s="354"/>
      <c r="D292" s="358"/>
      <c r="E292" s="361"/>
      <c r="F292" s="1136"/>
      <c r="G292" s="1136"/>
      <c r="H292" s="1136"/>
      <c r="I292" s="1136"/>
      <c r="J292" s="1136"/>
      <c r="K292" s="1136"/>
      <c r="L292" s="1136"/>
      <c r="M292" s="1136"/>
      <c r="N292" s="1137"/>
      <c r="P292" s="280"/>
      <c r="W292" s="283"/>
    </row>
    <row r="293" spans="2:23" ht="50.1" customHeight="1" x14ac:dyDescent="0.2">
      <c r="C293" s="354"/>
      <c r="D293" s="361"/>
      <c r="E293" s="361"/>
      <c r="F293" s="1077"/>
      <c r="G293" s="1078"/>
      <c r="H293" s="1078"/>
      <c r="I293" s="1078"/>
      <c r="J293" s="1078"/>
      <c r="K293" s="1078"/>
      <c r="L293" s="1078"/>
      <c r="M293" s="1078"/>
      <c r="N293" s="1079"/>
      <c r="W293" s="282" t="b">
        <f>W273</f>
        <v>0</v>
      </c>
    </row>
    <row r="294" spans="2:23" ht="5.0999999999999996" customHeight="1" x14ac:dyDescent="0.2">
      <c r="C294" s="354"/>
      <c r="D294" s="358"/>
      <c r="E294" s="355"/>
      <c r="F294" s="355"/>
      <c r="G294" s="355"/>
      <c r="H294" s="355"/>
      <c r="I294" s="355"/>
      <c r="J294" s="355"/>
      <c r="K294" s="355"/>
      <c r="L294" s="355"/>
      <c r="M294" s="355"/>
      <c r="N294" s="356"/>
      <c r="W294" s="282"/>
    </row>
    <row r="295" spans="2:23" ht="12.75" customHeight="1" x14ac:dyDescent="0.2">
      <c r="C295" s="354"/>
      <c r="D295" s="358"/>
      <c r="E295" s="360"/>
      <c r="F295" s="1199" t="str">
        <f>Translations!$B$210</f>
        <v>Référence de fichiers externes, le cas échéant</v>
      </c>
      <c r="G295" s="1199"/>
      <c r="H295" s="1199"/>
      <c r="I295" s="1199"/>
      <c r="J295" s="1199"/>
      <c r="K295" s="1049"/>
      <c r="L295" s="1049"/>
      <c r="M295" s="1049"/>
      <c r="N295" s="1049"/>
      <c r="W295" s="282" t="b">
        <f>W293</f>
        <v>0</v>
      </c>
    </row>
    <row r="296" spans="2:23" ht="5.0999999999999996" customHeight="1" x14ac:dyDescent="0.2">
      <c r="C296" s="354"/>
      <c r="D296" s="358"/>
      <c r="E296" s="355"/>
      <c r="F296" s="355"/>
      <c r="G296" s="355"/>
      <c r="H296" s="355"/>
      <c r="I296" s="355"/>
      <c r="J296" s="355"/>
      <c r="K296" s="355"/>
      <c r="L296" s="355"/>
      <c r="M296" s="355"/>
      <c r="N296" s="356"/>
      <c r="W296" s="303"/>
    </row>
    <row r="297" spans="2:23" ht="12.75" customHeight="1" x14ac:dyDescent="0.2">
      <c r="C297" s="354"/>
      <c r="D297" s="358" t="s">
        <v>120</v>
      </c>
      <c r="E297" s="1220" t="str">
        <f>Translations!$B$258</f>
        <v>La hiérarchie a-t-elle été respectée?</v>
      </c>
      <c r="F297" s="1220"/>
      <c r="G297" s="1220"/>
      <c r="H297" s="1221"/>
      <c r="I297" s="291"/>
      <c r="J297" s="366" t="str">
        <f>Translations!$B$259</f>
        <v xml:space="preserve"> Si tel n'est pas le cas, pourquoi?</v>
      </c>
      <c r="K297" s="1087"/>
      <c r="L297" s="1088"/>
      <c r="M297" s="1088"/>
      <c r="N297" s="1104"/>
      <c r="V297" s="304" t="b">
        <f>W295</f>
        <v>0</v>
      </c>
      <c r="W297" s="289" t="b">
        <f>OR(W293,AND(I297&lt;&gt;"",I297=TRUE))</f>
        <v>0</v>
      </c>
    </row>
    <row r="298" spans="2:23" ht="25.5" customHeight="1" x14ac:dyDescent="0.2">
      <c r="C298" s="354"/>
      <c r="D298" s="355"/>
      <c r="E298" s="1142" t="str">
        <f>Translations!$B$323</f>
        <v>Le fait de sélectionner «VRAI» dans ce champ signifie que la source de données ayant le rang le plus élevé selon la hiérarchie établie à la section 4 de l’annexe VII des RATG a été utilisée. Si ce n’est pas le cas, veuillez choisir «FAUX», sélectionner la raison correspondante dans la liste déroulante et fournir des détails ci-dessous. Les raisons de ce choix peuvent être les suivantes:</v>
      </c>
      <c r="F298" s="1143"/>
      <c r="G298" s="1143"/>
      <c r="H298" s="1143"/>
      <c r="I298" s="1143"/>
      <c r="J298" s="1143"/>
      <c r="K298" s="1143"/>
      <c r="L298" s="1143"/>
      <c r="M298" s="1143"/>
      <c r="N298" s="1144"/>
      <c r="W298" s="299"/>
    </row>
    <row r="299" spans="2:23" ht="12.75" customHeight="1" x14ac:dyDescent="0.2">
      <c r="C299" s="354"/>
      <c r="D299" s="358"/>
      <c r="E299" s="359" t="s">
        <v>263</v>
      </c>
      <c r="F299" s="1142" t="str">
        <f>Translations!$B$261</f>
        <v>Évaluation de l'incertitude: d’autres sources de données permettent d’abaisser le degré d’incertitude sur la base de l’évaluation simplifiée de l’incertitude visée à l’article 7, paragraphe 2, des RATG.</v>
      </c>
      <c r="G299" s="1145"/>
      <c r="H299" s="1145"/>
      <c r="I299" s="1145"/>
      <c r="J299" s="1145"/>
      <c r="K299" s="1145"/>
      <c r="L299" s="1145"/>
      <c r="M299" s="1145"/>
      <c r="N299" s="1146"/>
      <c r="W299" s="283"/>
    </row>
    <row r="300" spans="2:23" ht="12.75" customHeight="1" x14ac:dyDescent="0.2">
      <c r="C300" s="354"/>
      <c r="D300" s="358"/>
      <c r="E300" s="359" t="s">
        <v>263</v>
      </c>
      <c r="F300" s="1142" t="str">
        <f>Translations!$B$262</f>
        <v>Manque de faisabilité technique: l’utilisation de meilleures sources de données est techniquement impossible.</v>
      </c>
      <c r="G300" s="1145"/>
      <c r="H300" s="1145"/>
      <c r="I300" s="1145"/>
      <c r="J300" s="1145"/>
      <c r="K300" s="1145"/>
      <c r="L300" s="1145"/>
      <c r="M300" s="1145"/>
      <c r="N300" s="1146"/>
      <c r="W300" s="283"/>
    </row>
    <row r="301" spans="2:23" ht="12.75" customHeight="1" x14ac:dyDescent="0.2">
      <c r="C301" s="354"/>
      <c r="D301" s="358"/>
      <c r="E301" s="359" t="s">
        <v>263</v>
      </c>
      <c r="F301" s="1142" t="str">
        <f>Translations!$B$263</f>
        <v>Coûts excessifs: l’utilisation de meilleures sources de données entraînerait des coûts excessifs.</v>
      </c>
      <c r="G301" s="1145"/>
      <c r="H301" s="1145"/>
      <c r="I301" s="1145"/>
      <c r="J301" s="1145"/>
      <c r="K301" s="1145"/>
      <c r="L301" s="1145"/>
      <c r="M301" s="1145"/>
      <c r="N301" s="1146"/>
      <c r="W301" s="283"/>
    </row>
    <row r="302" spans="2:23" ht="5.0999999999999996" customHeight="1" x14ac:dyDescent="0.2">
      <c r="C302" s="354"/>
      <c r="D302" s="355"/>
      <c r="E302" s="581"/>
      <c r="F302" s="581"/>
      <c r="G302" s="581"/>
      <c r="H302" s="581"/>
      <c r="I302" s="581"/>
      <c r="J302" s="581"/>
      <c r="K302" s="581"/>
      <c r="L302" s="581"/>
      <c r="M302" s="581"/>
      <c r="N302" s="582"/>
      <c r="W302" s="299"/>
    </row>
    <row r="303" spans="2:23" ht="12.75" customHeight="1" x14ac:dyDescent="0.2">
      <c r="C303" s="354"/>
      <c r="D303" s="367"/>
      <c r="E303" s="367"/>
      <c r="F303" s="1218" t="str">
        <f>Translations!$B$264</f>
        <v>Autres précisions concernant l’écart pris rapport à la hiérarchie</v>
      </c>
      <c r="G303" s="1218"/>
      <c r="H303" s="1218"/>
      <c r="I303" s="1218"/>
      <c r="J303" s="1218"/>
      <c r="K303" s="1218"/>
      <c r="L303" s="1218"/>
      <c r="M303" s="1218"/>
      <c r="N303" s="1219"/>
      <c r="W303" s="303"/>
    </row>
    <row r="304" spans="2:23" ht="25.5" customHeight="1" thickBot="1" x14ac:dyDescent="0.25">
      <c r="C304" s="354"/>
      <c r="D304" s="367"/>
      <c r="E304" s="367"/>
      <c r="F304" s="1077"/>
      <c r="G304" s="1078"/>
      <c r="H304" s="1078"/>
      <c r="I304" s="1078"/>
      <c r="J304" s="1078"/>
      <c r="K304" s="1078"/>
      <c r="L304" s="1078"/>
      <c r="M304" s="1078"/>
      <c r="N304" s="1079"/>
      <c r="W304" s="305" t="b">
        <f>W297</f>
        <v>0</v>
      </c>
    </row>
    <row r="305" spans="1:26" s="21" customFormat="1" ht="12.75" x14ac:dyDescent="0.2">
      <c r="A305" s="19"/>
      <c r="B305" s="38"/>
      <c r="C305" s="373"/>
      <c r="D305" s="374"/>
      <c r="E305" s="374"/>
      <c r="F305" s="374"/>
      <c r="G305" s="374"/>
      <c r="H305" s="374"/>
      <c r="I305" s="374"/>
      <c r="J305" s="374"/>
      <c r="K305" s="374"/>
      <c r="L305" s="374"/>
      <c r="M305" s="374"/>
      <c r="N305" s="375"/>
      <c r="O305" s="38"/>
      <c r="P305" s="140" t="str">
        <f>IF(OR(P30=1,AND(I30&lt;&gt;"",COUNTIF(P308:$P$2153,"PRINT")=0)),"PRINT","")</f>
        <v>PRINT</v>
      </c>
      <c r="Q305" s="24" t="s">
        <v>587</v>
      </c>
      <c r="R305" s="25"/>
      <c r="S305" s="25"/>
      <c r="T305" s="24"/>
      <c r="U305" s="24"/>
      <c r="V305" s="24"/>
      <c r="W305" s="24"/>
    </row>
    <row r="306" spans="1:26" s="21" customFormat="1" ht="15" thickBot="1" x14ac:dyDescent="0.25">
      <c r="A306" s="19"/>
      <c r="B306" s="38"/>
      <c r="C306" s="38"/>
      <c r="D306" s="38"/>
      <c r="E306" s="38"/>
      <c r="F306" s="38"/>
      <c r="G306" s="38"/>
      <c r="H306" s="38"/>
      <c r="I306" s="38"/>
      <c r="J306" s="38"/>
      <c r="K306" s="38"/>
      <c r="L306" s="38"/>
      <c r="M306" s="38"/>
      <c r="N306" s="38"/>
      <c r="O306" s="38"/>
      <c r="P306" s="24"/>
      <c r="Q306" s="24"/>
      <c r="R306" s="25"/>
      <c r="S306" s="25"/>
      <c r="T306" s="24"/>
      <c r="U306" s="24"/>
      <c r="V306" s="24"/>
      <c r="W306" s="24"/>
      <c r="X306" s="273"/>
      <c r="Y306" s="273"/>
      <c r="Z306" s="273"/>
    </row>
    <row r="307" spans="1:26" s="21" customFormat="1" ht="12.75" customHeight="1" thickBot="1" x14ac:dyDescent="0.3">
      <c r="A307" s="19"/>
      <c r="B307" s="38"/>
      <c r="C307" s="315"/>
      <c r="D307" s="315"/>
      <c r="E307" s="315"/>
      <c r="F307" s="315"/>
      <c r="G307" s="315"/>
      <c r="H307" s="315"/>
      <c r="I307" s="315"/>
      <c r="J307" s="315"/>
      <c r="K307" s="315"/>
      <c r="L307" s="315"/>
      <c r="M307" s="315"/>
      <c r="N307" s="315"/>
      <c r="O307" s="38"/>
      <c r="P307" s="24"/>
      <c r="Q307" s="24"/>
      <c r="R307" s="25"/>
      <c r="S307" s="25"/>
      <c r="T307" s="24"/>
      <c r="U307" s="24"/>
      <c r="V307" s="24"/>
      <c r="W307" s="24"/>
      <c r="X307" s="273"/>
      <c r="Y307" s="273"/>
      <c r="Z307" s="273"/>
    </row>
    <row r="308" spans="1:26" s="270" customFormat="1" ht="15" customHeight="1" thickBot="1" x14ac:dyDescent="0.25">
      <c r="A308" s="269"/>
      <c r="B308" s="187"/>
      <c r="C308" s="268">
        <v>2</v>
      </c>
      <c r="D308" s="1160" t="str">
        <f>Translations!$B$295</f>
        <v>Sous-installation avec référentiel de produit:</v>
      </c>
      <c r="E308" s="1161"/>
      <c r="F308" s="1161"/>
      <c r="G308" s="1161"/>
      <c r="H308" s="1161"/>
      <c r="I308" s="1162" t="str">
        <f>IF(INDEX(CNTR_SubInstListIsProdBM,$C308),INDEX(CNTR_SubInstListNames,$C308),"")</f>
        <v/>
      </c>
      <c r="J308" s="1163"/>
      <c r="K308" s="1163"/>
      <c r="L308" s="1163"/>
      <c r="M308" s="1163"/>
      <c r="N308" s="1164"/>
      <c r="O308" s="38"/>
      <c r="P308" s="417">
        <v>1</v>
      </c>
      <c r="Q308" s="274"/>
      <c r="R308" s="293"/>
      <c r="S308" s="293"/>
      <c r="T308" s="293"/>
      <c r="U308" s="269"/>
      <c r="V308" s="397" t="s">
        <v>891</v>
      </c>
      <c r="W308" s="398" t="b">
        <f>AND(CNTR_ExistSubInstEntries,I308="")</f>
        <v>0</v>
      </c>
    </row>
    <row r="309" spans="1:26" ht="12.75" customHeight="1" thickBot="1" x14ac:dyDescent="0.25">
      <c r="C309" s="265"/>
      <c r="D309" s="266"/>
      <c r="E309" s="1173" t="str">
        <f>Translations!$B$296</f>
        <v>La dénomination de la sous-installation avec référentiel de produit s'affiche automatiquement, sur la base des données saisies sur la feuille «C_InstallationDescription».</v>
      </c>
      <c r="F309" s="1174"/>
      <c r="G309" s="1174"/>
      <c r="H309" s="1174"/>
      <c r="I309" s="1174"/>
      <c r="J309" s="1174"/>
      <c r="K309" s="1174"/>
      <c r="L309" s="1174"/>
      <c r="M309" s="1174"/>
      <c r="N309" s="1175"/>
    </row>
    <row r="310" spans="1:26" ht="5.0999999999999996" customHeight="1" x14ac:dyDescent="0.2">
      <c r="C310" s="250"/>
      <c r="N310" s="251"/>
    </row>
    <row r="311" spans="1:26" ht="12.75" customHeight="1" x14ac:dyDescent="0.2">
      <c r="C311" s="250"/>
      <c r="D311" s="22" t="s">
        <v>112</v>
      </c>
      <c r="E311" s="1062" t="str">
        <f>Translations!$B$297</f>
        <v>Limites du système de la sous-installation</v>
      </c>
      <c r="F311" s="1062"/>
      <c r="G311" s="1062"/>
      <c r="H311" s="1062"/>
      <c r="I311" s="1062"/>
      <c r="J311" s="1062"/>
      <c r="K311" s="1062"/>
      <c r="L311" s="1062"/>
      <c r="M311" s="1062"/>
      <c r="N311" s="1176"/>
    </row>
    <row r="312" spans="1:26" ht="5.0999999999999996" customHeight="1" x14ac:dyDescent="0.2">
      <c r="C312" s="250"/>
      <c r="N312" s="251"/>
    </row>
    <row r="313" spans="1:26" ht="12.75" customHeight="1" x14ac:dyDescent="0.2">
      <c r="C313" s="250"/>
      <c r="D313" s="569" t="s">
        <v>118</v>
      </c>
      <c r="E313" s="1108" t="str">
        <f>Translations!$B$249</f>
        <v>Informations relatives à la méthode appliquée</v>
      </c>
      <c r="F313" s="1108"/>
      <c r="G313" s="1108"/>
      <c r="H313" s="1108"/>
      <c r="I313" s="1108"/>
      <c r="J313" s="1108"/>
      <c r="K313" s="1108"/>
      <c r="L313" s="1108"/>
      <c r="M313" s="1108"/>
      <c r="N313" s="1148"/>
    </row>
    <row r="314" spans="1:26" s="345" customFormat="1" ht="5.0999999999999996" customHeight="1" x14ac:dyDescent="0.25">
      <c r="A314" s="344"/>
      <c r="B314" s="341"/>
      <c r="C314" s="342"/>
      <c r="D314" s="343"/>
      <c r="E314" s="1106"/>
      <c r="F314" s="1106"/>
      <c r="G314" s="1106"/>
      <c r="H314" s="1106"/>
      <c r="I314" s="1106"/>
      <c r="J314" s="1106"/>
      <c r="K314" s="1106"/>
      <c r="L314" s="1106"/>
      <c r="M314" s="1106"/>
      <c r="N314" s="1177"/>
      <c r="O314" s="38"/>
      <c r="P314" s="344"/>
      <c r="Q314" s="344"/>
      <c r="R314" s="344"/>
      <c r="S314" s="344"/>
      <c r="T314" s="344"/>
      <c r="U314" s="344"/>
      <c r="V314" s="344"/>
      <c r="W314" s="344"/>
    </row>
    <row r="315" spans="1:26" ht="50.1" customHeight="1" x14ac:dyDescent="0.2">
      <c r="C315" s="250"/>
      <c r="D315" s="569"/>
      <c r="E315" s="1178"/>
      <c r="F315" s="1179"/>
      <c r="G315" s="1179"/>
      <c r="H315" s="1179"/>
      <c r="I315" s="1179"/>
      <c r="J315" s="1179"/>
      <c r="K315" s="1179"/>
      <c r="L315" s="1179"/>
      <c r="M315" s="1179"/>
      <c r="N315" s="1180"/>
    </row>
    <row r="316" spans="1:26" ht="5.0999999999999996" customHeight="1" x14ac:dyDescent="0.2">
      <c r="C316" s="250"/>
      <c r="D316" s="569"/>
      <c r="N316" s="251"/>
    </row>
    <row r="317" spans="1:26" ht="12.75" customHeight="1" x14ac:dyDescent="0.2">
      <c r="C317" s="250"/>
      <c r="D317" s="569" t="s">
        <v>119</v>
      </c>
      <c r="E317" s="1181" t="str">
        <f>Translations!$B$210</f>
        <v>Référence de fichiers externes, le cas échéant</v>
      </c>
      <c r="F317" s="1181"/>
      <c r="G317" s="1181"/>
      <c r="H317" s="1181"/>
      <c r="I317" s="1181"/>
      <c r="J317" s="1182"/>
      <c r="K317" s="1049"/>
      <c r="L317" s="1049"/>
      <c r="M317" s="1049"/>
      <c r="N317" s="1049"/>
    </row>
    <row r="318" spans="1:26" ht="5.0999999999999996" customHeight="1" x14ac:dyDescent="0.2">
      <c r="C318" s="250"/>
      <c r="D318" s="569"/>
      <c r="N318" s="251"/>
    </row>
    <row r="319" spans="1:26" ht="12.75" customHeight="1" x14ac:dyDescent="0.2">
      <c r="C319" s="250"/>
      <c r="D319" s="27" t="s">
        <v>120</v>
      </c>
      <c r="E319" s="1181" t="str">
        <f>Translations!$B$305</f>
        <v>Référence d’un schéma de procédé distinct détaillé, s’il y a lieu</v>
      </c>
      <c r="F319" s="1181"/>
      <c r="G319" s="1181"/>
      <c r="H319" s="1181"/>
      <c r="I319" s="1181"/>
      <c r="J319" s="1182"/>
      <c r="K319" s="1049"/>
      <c r="L319" s="1049"/>
      <c r="M319" s="1049"/>
      <c r="N319" s="1049"/>
    </row>
    <row r="320" spans="1:26" ht="5.0999999999999996" customHeight="1" x14ac:dyDescent="0.2">
      <c r="C320" s="257"/>
      <c r="D320" s="258"/>
      <c r="E320" s="259"/>
      <c r="F320" s="259"/>
      <c r="G320" s="259"/>
      <c r="H320" s="259"/>
      <c r="I320" s="259"/>
      <c r="J320" s="259"/>
      <c r="K320" s="259"/>
      <c r="L320" s="259"/>
      <c r="M320" s="259"/>
      <c r="N320" s="260"/>
    </row>
    <row r="321" spans="1:23" ht="5.0999999999999996" customHeight="1" x14ac:dyDescent="0.2">
      <c r="C321" s="250"/>
      <c r="D321" s="569"/>
      <c r="N321" s="251"/>
    </row>
    <row r="322" spans="1:23" ht="12.75" customHeight="1" x14ac:dyDescent="0.2">
      <c r="C322" s="250"/>
      <c r="D322" s="22" t="s">
        <v>113</v>
      </c>
      <c r="E322" s="1062" t="str">
        <f>Translations!$B$307</f>
        <v>Méthode de détermination des niveaux de production (= activité) annuelle</v>
      </c>
      <c r="F322" s="1062"/>
      <c r="G322" s="1062"/>
      <c r="H322" s="1062"/>
      <c r="I322" s="1062"/>
      <c r="J322" s="1062"/>
      <c r="K322" s="1062"/>
      <c r="L322" s="1062"/>
      <c r="M322" s="1062"/>
      <c r="N322" s="1176"/>
    </row>
    <row r="323" spans="1:23" ht="5.0999999999999996" customHeight="1" x14ac:dyDescent="0.2">
      <c r="C323" s="250"/>
      <c r="D323" s="22"/>
      <c r="E323" s="569"/>
      <c r="F323" s="569"/>
      <c r="G323" s="569"/>
      <c r="H323" s="569"/>
      <c r="I323" s="569"/>
      <c r="J323" s="569"/>
      <c r="K323" s="569"/>
      <c r="L323" s="569"/>
      <c r="M323" s="569"/>
      <c r="N323" s="570"/>
    </row>
    <row r="324" spans="1:23" ht="12.75" customHeight="1" x14ac:dyDescent="0.2">
      <c r="C324" s="250"/>
      <c r="D324" s="569" t="s">
        <v>118</v>
      </c>
      <c r="E324" s="1108" t="str">
        <f>Translations!$B$249</f>
        <v>Informations relatives à la méthode appliquée</v>
      </c>
      <c r="F324" s="1108"/>
      <c r="G324" s="1108"/>
      <c r="H324" s="1108"/>
      <c r="I324" s="1108"/>
      <c r="J324" s="1108"/>
      <c r="K324" s="1108"/>
      <c r="L324" s="1108"/>
      <c r="M324" s="1108"/>
      <c r="N324" s="1148"/>
    </row>
    <row r="325" spans="1:23" s="295" customFormat="1" ht="25.5" customHeight="1" x14ac:dyDescent="0.25">
      <c r="A325" s="293"/>
      <c r="B325" s="136"/>
      <c r="C325" s="250"/>
      <c r="D325" s="137"/>
      <c r="E325" s="138"/>
      <c r="F325" s="138"/>
      <c r="G325" s="138"/>
      <c r="H325" s="138"/>
      <c r="I325" s="1112" t="str">
        <f>Translations!$B$254</f>
        <v>Source de données</v>
      </c>
      <c r="J325" s="1112"/>
      <c r="K325" s="1112" t="str">
        <f>Translations!$B$255</f>
        <v>Autre source de données (le cas échéant)</v>
      </c>
      <c r="L325" s="1112"/>
      <c r="M325" s="1112" t="str">
        <f>Translations!$B$255</f>
        <v>Autre source de données (le cas échéant)</v>
      </c>
      <c r="N325" s="1112"/>
      <c r="O325" s="38"/>
      <c r="P325" s="293"/>
      <c r="Q325" s="293"/>
      <c r="R325" s="293"/>
      <c r="S325" s="293"/>
      <c r="T325" s="293"/>
      <c r="U325" s="293"/>
      <c r="V325" s="293"/>
      <c r="W325" s="293"/>
    </row>
    <row r="326" spans="1:23" ht="12.75" customHeight="1" x14ac:dyDescent="0.2">
      <c r="C326" s="250"/>
      <c r="D326" s="27"/>
      <c r="E326" s="135" t="s">
        <v>864</v>
      </c>
      <c r="F326" s="1074" t="str">
        <f>Translations!$B$310</f>
        <v>Quantités de produits</v>
      </c>
      <c r="G326" s="1074"/>
      <c r="H326" s="1075"/>
      <c r="I326" s="1087"/>
      <c r="J326" s="1088"/>
      <c r="K326" s="1089"/>
      <c r="L326" s="1090"/>
      <c r="M326" s="1089"/>
      <c r="N326" s="1091"/>
    </row>
    <row r="327" spans="1:23" ht="5.0999999999999996" customHeight="1" x14ac:dyDescent="0.2">
      <c r="C327" s="250"/>
      <c r="D327" s="27"/>
      <c r="E327" s="135"/>
      <c r="F327" s="573"/>
      <c r="G327" s="573"/>
      <c r="H327" s="573"/>
      <c r="I327" s="573"/>
      <c r="J327" s="573"/>
      <c r="K327" s="573"/>
      <c r="L327" s="573"/>
      <c r="M327" s="573"/>
      <c r="N327" s="574"/>
    </row>
    <row r="328" spans="1:23" ht="12.75" customHeight="1" x14ac:dyDescent="0.2">
      <c r="C328" s="250"/>
      <c r="D328" s="569"/>
      <c r="E328" s="135" t="s">
        <v>865</v>
      </c>
      <c r="F328" s="1074" t="str">
        <f>Translations!$B$311</f>
        <v>Quantités annuelles de produits</v>
      </c>
      <c r="G328" s="1074"/>
      <c r="H328" s="1075"/>
      <c r="I328" s="1184"/>
      <c r="J328" s="1184"/>
      <c r="K328" s="1184"/>
      <c r="L328" s="1184"/>
      <c r="M328" s="1184"/>
      <c r="N328" s="1184"/>
    </row>
    <row r="329" spans="1:23" ht="5.0999999999999996" customHeight="1" x14ac:dyDescent="0.2">
      <c r="C329" s="250"/>
      <c r="D329" s="569"/>
      <c r="N329" s="251"/>
    </row>
    <row r="330" spans="1:23" s="21" customFormat="1" ht="12.75" customHeight="1" x14ac:dyDescent="0.25">
      <c r="A330" s="19"/>
      <c r="B330" s="219"/>
      <c r="C330" s="253"/>
      <c r="D330" s="254"/>
      <c r="E330" s="135" t="s">
        <v>866</v>
      </c>
      <c r="F330" s="1074" t="str">
        <f>Translations!$B$312</f>
        <v>Obligations de déclaration spécifiques:</v>
      </c>
      <c r="G330" s="1074"/>
      <c r="H330" s="1075"/>
      <c r="I330" s="1124" t="str">
        <f>IF(I308="","",HYPERLINK(INDEX(EUconst_BMlistSpecialJumpTable,MATCH(I308,EUconst_BMlistNames,0)),INDEX(EUconst_BMlistSpecialReporting,MATCH(I308,EUconst_BMlistNames,0))))</f>
        <v/>
      </c>
      <c r="J330" s="1125"/>
      <c r="K330" s="1125"/>
      <c r="L330" s="1125"/>
      <c r="M330" s="1125"/>
      <c r="N330" s="1126"/>
      <c r="O330" s="38"/>
      <c r="P330" s="220" t="s">
        <v>695</v>
      </c>
      <c r="Q330" s="221" t="str">
        <f>IF(I308="","",IF(AND(INDEX(EUconst_BMlistSpecialJumpTable,MATCH(I308,EUconst_BMlistNames,0))&lt;&gt;"",INDEX(EUconst_BMlistMainNumberOfBM,MATCH(I308,EUconst_BMlistNames,0))&lt;&gt;47),TRUE,FALSE))</f>
        <v/>
      </c>
      <c r="R330" s="25"/>
      <c r="S330" s="25"/>
      <c r="T330" s="24"/>
      <c r="U330" s="24"/>
      <c r="V330" s="24"/>
      <c r="W330" s="24"/>
    </row>
    <row r="331" spans="1:23" s="21" customFormat="1" ht="5.0999999999999996" customHeight="1" x14ac:dyDescent="0.25">
      <c r="A331" s="19"/>
      <c r="B331" s="219"/>
      <c r="C331" s="253"/>
      <c r="D331" s="255"/>
      <c r="F331" s="1116"/>
      <c r="G331" s="1116"/>
      <c r="H331" s="1116"/>
      <c r="I331" s="1116"/>
      <c r="J331" s="1116"/>
      <c r="K331" s="1116"/>
      <c r="L331" s="1116"/>
      <c r="M331" s="1116"/>
      <c r="N331" s="1183"/>
      <c r="O331" s="38"/>
      <c r="P331" s="25"/>
      <c r="Q331" s="24"/>
      <c r="R331" s="25"/>
      <c r="S331" s="25"/>
      <c r="T331" s="24"/>
      <c r="U331" s="24"/>
      <c r="V331" s="24"/>
      <c r="W331" s="24"/>
    </row>
    <row r="332" spans="1:23" ht="12.75" customHeight="1" x14ac:dyDescent="0.2">
      <c r="C332" s="250"/>
      <c r="D332" s="569"/>
      <c r="E332" s="135" t="s">
        <v>867</v>
      </c>
      <c r="F332" s="1076" t="str">
        <f>Translations!$B$257</f>
        <v>Description de la méthode appliquée</v>
      </c>
      <c r="G332" s="1076"/>
      <c r="H332" s="1076"/>
      <c r="I332" s="1076"/>
      <c r="J332" s="1076"/>
      <c r="K332" s="1076"/>
      <c r="L332" s="1076"/>
      <c r="M332" s="1076"/>
      <c r="N332" s="1167"/>
    </row>
    <row r="333" spans="1:23" ht="12.75" customHeight="1" x14ac:dyDescent="0.2">
      <c r="C333" s="250"/>
      <c r="D333" s="569"/>
      <c r="E333" s="135"/>
      <c r="F333" s="1135" t="str">
        <f>IF(I308&lt;&gt;"",HYPERLINK("#" &amp; Q333,EUConst_MsgDescription),"")</f>
        <v/>
      </c>
      <c r="G333" s="1114"/>
      <c r="H333" s="1114"/>
      <c r="I333" s="1114"/>
      <c r="J333" s="1114"/>
      <c r="K333" s="1114"/>
      <c r="L333" s="1114"/>
      <c r="M333" s="1114"/>
      <c r="N333" s="1115"/>
      <c r="P333" s="24" t="s">
        <v>441</v>
      </c>
      <c r="Q333" s="414" t="str">
        <f>"#"&amp;ADDRESS(ROW($C$11),COLUMN($C$11))</f>
        <v>#$C$11</v>
      </c>
    </row>
    <row r="334" spans="1:23" ht="5.0999999999999996" customHeight="1" x14ac:dyDescent="0.2">
      <c r="C334" s="250"/>
      <c r="D334" s="569"/>
      <c r="E334" s="26"/>
      <c r="F334" s="1116"/>
      <c r="G334" s="1116"/>
      <c r="H334" s="1116"/>
      <c r="I334" s="1116"/>
      <c r="J334" s="1116"/>
      <c r="K334" s="1116"/>
      <c r="L334" s="1116"/>
      <c r="M334" s="1116"/>
      <c r="N334" s="1183"/>
      <c r="P334" s="280"/>
    </row>
    <row r="335" spans="1:23" ht="50.1" customHeight="1" x14ac:dyDescent="0.2">
      <c r="C335" s="250"/>
      <c r="D335" s="26"/>
      <c r="E335" s="296"/>
      <c r="F335" s="1117"/>
      <c r="G335" s="1118"/>
      <c r="H335" s="1118"/>
      <c r="I335" s="1118"/>
      <c r="J335" s="1118"/>
      <c r="K335" s="1118"/>
      <c r="L335" s="1118"/>
      <c r="M335" s="1118"/>
      <c r="N335" s="1119"/>
    </row>
    <row r="336" spans="1:23" ht="5.0999999999999996" customHeight="1" thickBot="1" x14ac:dyDescent="0.25">
      <c r="C336" s="250"/>
      <c r="N336" s="251"/>
    </row>
    <row r="337" spans="1:23" ht="12.75" customHeight="1" x14ac:dyDescent="0.2">
      <c r="C337" s="250"/>
      <c r="D337" s="569"/>
      <c r="E337" s="135"/>
      <c r="F337" s="1120" t="str">
        <f>Translations!$B$210</f>
        <v>Référence de fichiers externes, le cas échéant</v>
      </c>
      <c r="G337" s="1120"/>
      <c r="H337" s="1120"/>
      <c r="I337" s="1120"/>
      <c r="J337" s="1120"/>
      <c r="K337" s="1049"/>
      <c r="L337" s="1049"/>
      <c r="M337" s="1049"/>
      <c r="N337" s="1049"/>
      <c r="W337" s="297" t="s">
        <v>417</v>
      </c>
    </row>
    <row r="338" spans="1:23" ht="5.0999999999999996" customHeight="1" x14ac:dyDescent="0.2">
      <c r="C338" s="250"/>
      <c r="D338" s="569"/>
      <c r="N338" s="251"/>
      <c r="W338" s="283"/>
    </row>
    <row r="339" spans="1:23" ht="12.75" customHeight="1" x14ac:dyDescent="0.2">
      <c r="C339" s="250"/>
      <c r="D339" s="569" t="s">
        <v>119</v>
      </c>
      <c r="E339" s="1102" t="str">
        <f>Translations!$B$258</f>
        <v>La hiérarchie a-t-elle été respectée?</v>
      </c>
      <c r="F339" s="1102"/>
      <c r="G339" s="1102"/>
      <c r="H339" s="1103"/>
      <c r="I339" s="291"/>
      <c r="J339" s="298" t="str">
        <f>Translations!$B$259</f>
        <v xml:space="preserve"> Si tel n'est pas le cas, pourquoi?</v>
      </c>
      <c r="K339" s="1087"/>
      <c r="L339" s="1088"/>
      <c r="M339" s="1088"/>
      <c r="N339" s="1104"/>
      <c r="W339" s="289" t="b">
        <f>AND(I339&lt;&gt;"",I339=TRUE)</f>
        <v>0</v>
      </c>
    </row>
    <row r="340" spans="1:23" ht="5.0999999999999996" customHeight="1" x14ac:dyDescent="0.2">
      <c r="C340" s="250"/>
      <c r="E340" s="575"/>
      <c r="F340" s="575"/>
      <c r="G340" s="575"/>
      <c r="H340" s="575"/>
      <c r="I340" s="575"/>
      <c r="J340" s="575"/>
      <c r="K340" s="575"/>
      <c r="L340" s="575"/>
      <c r="M340" s="575"/>
      <c r="N340" s="583"/>
      <c r="W340" s="283"/>
    </row>
    <row r="341" spans="1:23" ht="12.75" customHeight="1" x14ac:dyDescent="0.2">
      <c r="C341" s="250"/>
      <c r="D341" s="569"/>
      <c r="E341" s="569"/>
      <c r="F341" s="1076" t="str">
        <f>Translations!$B$264</f>
        <v>Autres précisions concernant l’écart pris rapport à la hiérarchie</v>
      </c>
      <c r="G341" s="1076"/>
      <c r="H341" s="1076"/>
      <c r="I341" s="1076"/>
      <c r="J341" s="1076"/>
      <c r="K341" s="1076"/>
      <c r="L341" s="1076"/>
      <c r="M341" s="1076"/>
      <c r="N341" s="1167"/>
      <c r="W341" s="283"/>
    </row>
    <row r="342" spans="1:23" ht="25.5" customHeight="1" thickBot="1" x14ac:dyDescent="0.25">
      <c r="C342" s="250"/>
      <c r="E342" s="569"/>
      <c r="F342" s="1168"/>
      <c r="G342" s="1169"/>
      <c r="H342" s="1169"/>
      <c r="I342" s="1169"/>
      <c r="J342" s="1169"/>
      <c r="K342" s="1169"/>
      <c r="L342" s="1169"/>
      <c r="M342" s="1169"/>
      <c r="N342" s="1170"/>
      <c r="W342" s="300" t="b">
        <f>W339</f>
        <v>0</v>
      </c>
    </row>
    <row r="343" spans="1:23" ht="5.0999999999999996" customHeight="1" x14ac:dyDescent="0.2">
      <c r="C343" s="250"/>
      <c r="D343" s="569"/>
      <c r="N343" s="251"/>
    </row>
    <row r="344" spans="1:23" ht="12.75" customHeight="1" x14ac:dyDescent="0.2">
      <c r="C344" s="250"/>
      <c r="D344" s="27" t="s">
        <v>120</v>
      </c>
      <c r="E344" s="1171" t="str">
        <f>Translations!$B$828</f>
        <v>Description de la méthode utilisée aux fins du suivi des marchandises et produits fabriqués</v>
      </c>
      <c r="F344" s="1171"/>
      <c r="G344" s="1171"/>
      <c r="H344" s="1171"/>
      <c r="I344" s="1171"/>
      <c r="J344" s="1171"/>
      <c r="K344" s="1171"/>
      <c r="L344" s="1171"/>
      <c r="M344" s="1171"/>
      <c r="N344" s="1172"/>
    </row>
    <row r="345" spans="1:23" ht="5.0999999999999996" customHeight="1" x14ac:dyDescent="0.2">
      <c r="C345" s="250"/>
      <c r="E345" s="1045"/>
      <c r="F345" s="1046"/>
      <c r="G345" s="1046"/>
      <c r="H345" s="1046"/>
      <c r="I345" s="1046"/>
      <c r="J345" s="1046"/>
      <c r="K345" s="1046"/>
      <c r="L345" s="1046"/>
      <c r="M345" s="1046"/>
      <c r="N345" s="1165"/>
    </row>
    <row r="346" spans="1:23" ht="50.1" customHeight="1" x14ac:dyDescent="0.2">
      <c r="C346" s="250"/>
      <c r="D346" s="569"/>
      <c r="E346" s="296"/>
      <c r="F346" s="1087"/>
      <c r="G346" s="1088"/>
      <c r="H346" s="1088"/>
      <c r="I346" s="1088"/>
      <c r="J346" s="1088"/>
      <c r="K346" s="1088"/>
      <c r="L346" s="1088"/>
      <c r="M346" s="1088"/>
      <c r="N346" s="1104"/>
    </row>
    <row r="347" spans="1:23" ht="5.0999999999999996" customHeight="1" x14ac:dyDescent="0.2">
      <c r="C347" s="250"/>
      <c r="N347" s="251"/>
    </row>
    <row r="348" spans="1:23" ht="5.0999999999999996" customHeight="1" x14ac:dyDescent="0.2">
      <c r="C348" s="261"/>
      <c r="D348" s="264"/>
      <c r="E348" s="262"/>
      <c r="F348" s="262"/>
      <c r="G348" s="262"/>
      <c r="H348" s="262"/>
      <c r="I348" s="262"/>
      <c r="J348" s="262"/>
      <c r="K348" s="262"/>
      <c r="L348" s="262"/>
      <c r="M348" s="262"/>
      <c r="N348" s="263"/>
    </row>
    <row r="349" spans="1:23" s="21" customFormat="1" ht="14.25" customHeight="1" x14ac:dyDescent="0.2">
      <c r="A349" s="19"/>
      <c r="B349" s="38"/>
      <c r="C349" s="250"/>
      <c r="D349" s="22" t="s">
        <v>114</v>
      </c>
      <c r="E349" s="1105" t="str">
        <f>Translations!$B$322</f>
        <v>Consommation d'électricité pertinente</v>
      </c>
      <c r="F349" s="1105"/>
      <c r="G349" s="1105"/>
      <c r="H349" s="1105"/>
      <c r="I349" s="1105"/>
      <c r="J349" s="1105"/>
      <c r="K349" s="1105"/>
      <c r="L349" s="1105"/>
      <c r="M349" s="1105"/>
      <c r="N349" s="1189"/>
      <c r="O349" s="38"/>
      <c r="P349" s="24" t="s">
        <v>441</v>
      </c>
      <c r="Q349" s="414" t="str">
        <f>"#"&amp;ADDRESS(ROW(D434),COLUMN(D434))</f>
        <v>#$D$434</v>
      </c>
      <c r="R349" s="25"/>
      <c r="S349" s="25"/>
      <c r="T349" s="19"/>
      <c r="U349" s="19"/>
      <c r="V349" s="274"/>
      <c r="W349" s="274"/>
    </row>
    <row r="350" spans="1:23" ht="12.75" customHeight="1" thickBot="1" x14ac:dyDescent="0.25">
      <c r="C350" s="250"/>
      <c r="D350" s="569" t="s">
        <v>118</v>
      </c>
      <c r="E350" s="1108" t="str">
        <f>Translations!$B$249</f>
        <v>Informations relatives à la méthode appliquée</v>
      </c>
      <c r="F350" s="1108"/>
      <c r="G350" s="1108"/>
      <c r="H350" s="1108"/>
      <c r="I350" s="1108"/>
      <c r="J350" s="1108"/>
      <c r="K350" s="1108"/>
      <c r="L350" s="1108"/>
      <c r="M350" s="1108"/>
      <c r="N350" s="1148"/>
      <c r="P350" s="280"/>
      <c r="T350" s="19"/>
    </row>
    <row r="351" spans="1:23" ht="25.5" customHeight="1" thickBot="1" x14ac:dyDescent="0.25">
      <c r="B351" s="273"/>
      <c r="C351" s="250"/>
      <c r="E351" s="569"/>
      <c r="I351" s="1112" t="str">
        <f>Translations!$B$254</f>
        <v>Source de données</v>
      </c>
      <c r="J351" s="1112"/>
      <c r="K351" s="1112" t="str">
        <f>Translations!$B$255</f>
        <v>Autre source de données (le cas échéant)</v>
      </c>
      <c r="L351" s="1112"/>
      <c r="M351" s="1112" t="str">
        <f>Translations!$B$255</f>
        <v>Autre source de données (le cas échéant)</v>
      </c>
      <c r="N351" s="1112"/>
      <c r="S351" s="297" t="s">
        <v>1910</v>
      </c>
      <c r="U351" s="280"/>
      <c r="V351" s="280"/>
      <c r="W351" s="297" t="s">
        <v>417</v>
      </c>
    </row>
    <row r="352" spans="1:23" ht="12.75" customHeight="1" x14ac:dyDescent="0.2">
      <c r="B352" s="273"/>
      <c r="C352" s="250"/>
      <c r="E352" s="569" t="s">
        <v>864</v>
      </c>
      <c r="F352" s="1074" t="str">
        <f>Translations!$B$322</f>
        <v>Consommation d'électricité pertinente</v>
      </c>
      <c r="G352" s="1074"/>
      <c r="H352" s="1075"/>
      <c r="I352" s="1184"/>
      <c r="J352" s="1184"/>
      <c r="K352" s="1111"/>
      <c r="L352" s="1111"/>
      <c r="M352" s="1111"/>
      <c r="N352" s="1111"/>
      <c r="S352" s="282" t="b">
        <f>IF(I308&lt;&gt;"",IF(INDEX(EUconst_BMlistElExchangability,MATCH(I308,EUconst_BMlistNames,0))=TRUE,FALSE,TRUE),FALSE)</f>
        <v>0</v>
      </c>
      <c r="U352" s="280"/>
      <c r="V352" s="280"/>
      <c r="W352" s="545"/>
    </row>
    <row r="353" spans="2:23" ht="5.0999999999999996" customHeight="1" x14ac:dyDescent="0.2">
      <c r="B353" s="273"/>
      <c r="C353" s="250"/>
      <c r="D353" s="569"/>
      <c r="N353" s="251"/>
      <c r="S353" s="283"/>
      <c r="W353" s="283"/>
    </row>
    <row r="354" spans="2:23" ht="12.75" customHeight="1" x14ac:dyDescent="0.2">
      <c r="B354" s="273"/>
      <c r="C354" s="250"/>
      <c r="D354" s="569"/>
      <c r="E354" s="135" t="s">
        <v>865</v>
      </c>
      <c r="F354" s="1076" t="str">
        <f>Translations!$B$257</f>
        <v>Description de la méthode appliquée</v>
      </c>
      <c r="G354" s="1076"/>
      <c r="H354" s="1076"/>
      <c r="I354" s="1076"/>
      <c r="J354" s="1076"/>
      <c r="K354" s="1076"/>
      <c r="L354" s="1076"/>
      <c r="M354" s="1076"/>
      <c r="N354" s="1167"/>
      <c r="S354" s="283"/>
      <c r="W354" s="283"/>
    </row>
    <row r="355" spans="2:23" ht="5.0999999999999996" customHeight="1" x14ac:dyDescent="0.2">
      <c r="B355" s="273"/>
      <c r="C355" s="250"/>
      <c r="E355" s="252"/>
      <c r="F355" s="571"/>
      <c r="G355" s="572"/>
      <c r="H355" s="572"/>
      <c r="I355" s="572"/>
      <c r="J355" s="572"/>
      <c r="K355" s="572"/>
      <c r="L355" s="572"/>
      <c r="M355" s="572"/>
      <c r="N355" s="578"/>
      <c r="S355" s="283"/>
      <c r="W355" s="283"/>
    </row>
    <row r="356" spans="2:23" ht="12.75" customHeight="1" x14ac:dyDescent="0.2">
      <c r="B356" s="273"/>
      <c r="C356" s="250"/>
      <c r="D356" s="569"/>
      <c r="E356" s="135"/>
      <c r="F356" s="1135" t="str">
        <f>IF(AND(I308&lt;&gt;"",J349=""),HYPERLINK("#" &amp; Q356,EUConst_MsgDescription),"")</f>
        <v/>
      </c>
      <c r="G356" s="1114"/>
      <c r="H356" s="1114"/>
      <c r="I356" s="1114"/>
      <c r="J356" s="1114"/>
      <c r="K356" s="1114"/>
      <c r="L356" s="1114"/>
      <c r="M356" s="1114"/>
      <c r="N356" s="1115"/>
      <c r="P356" s="24" t="s">
        <v>441</v>
      </c>
      <c r="Q356" s="414" t="str">
        <f>"#"&amp;ADDRESS(ROW($C$10),COLUMN($C$10))</f>
        <v>#$C$10</v>
      </c>
      <c r="S356" s="283"/>
      <c r="W356" s="283"/>
    </row>
    <row r="357" spans="2:23" ht="5.0999999999999996" customHeight="1" x14ac:dyDescent="0.2">
      <c r="B357" s="273"/>
      <c r="C357" s="250"/>
      <c r="D357" s="569"/>
      <c r="E357" s="26"/>
      <c r="F357" s="1194"/>
      <c r="G357" s="1194"/>
      <c r="H357" s="1194"/>
      <c r="I357" s="1194"/>
      <c r="J357" s="1194"/>
      <c r="K357" s="1194"/>
      <c r="L357" s="1194"/>
      <c r="M357" s="1194"/>
      <c r="N357" s="1195"/>
      <c r="P357" s="280"/>
      <c r="S357" s="283"/>
      <c r="W357" s="283"/>
    </row>
    <row r="358" spans="2:23" ht="50.1" customHeight="1" x14ac:dyDescent="0.2">
      <c r="B358" s="273"/>
      <c r="C358" s="250"/>
      <c r="D358" s="26"/>
      <c r="E358" s="296"/>
      <c r="F358" s="1196"/>
      <c r="G358" s="1197"/>
      <c r="H358" s="1197"/>
      <c r="I358" s="1197"/>
      <c r="J358" s="1197"/>
      <c r="K358" s="1197"/>
      <c r="L358" s="1197"/>
      <c r="M358" s="1197"/>
      <c r="N358" s="1198"/>
      <c r="S358" s="282" t="b">
        <f>S352</f>
        <v>0</v>
      </c>
      <c r="W358" s="282"/>
    </row>
    <row r="359" spans="2:23" ht="5.0999999999999996" customHeight="1" x14ac:dyDescent="0.2">
      <c r="B359" s="273"/>
      <c r="C359" s="250"/>
      <c r="D359" s="569"/>
      <c r="N359" s="251"/>
      <c r="S359" s="283"/>
      <c r="W359" s="283"/>
    </row>
    <row r="360" spans="2:23" ht="12.75" customHeight="1" x14ac:dyDescent="0.2">
      <c r="B360" s="273"/>
      <c r="C360" s="250"/>
      <c r="D360" s="569"/>
      <c r="E360" s="135"/>
      <c r="F360" s="1120" t="str">
        <f>Translations!$B$210</f>
        <v>Référence de fichiers externes, le cas échéant</v>
      </c>
      <c r="G360" s="1120"/>
      <c r="H360" s="1120"/>
      <c r="I360" s="1120"/>
      <c r="J360" s="1120"/>
      <c r="K360" s="1049"/>
      <c r="L360" s="1049"/>
      <c r="M360" s="1049"/>
      <c r="N360" s="1049"/>
      <c r="S360" s="283"/>
      <c r="W360" s="282"/>
    </row>
    <row r="361" spans="2:23" ht="5.0999999999999996" customHeight="1" x14ac:dyDescent="0.2">
      <c r="B361" s="273"/>
      <c r="C361" s="250"/>
      <c r="D361" s="569"/>
      <c r="N361" s="251"/>
      <c r="S361" s="283"/>
      <c r="W361" s="283"/>
    </row>
    <row r="362" spans="2:23" ht="12.75" customHeight="1" x14ac:dyDescent="0.2">
      <c r="B362" s="273"/>
      <c r="C362" s="250"/>
      <c r="D362" s="569" t="s">
        <v>119</v>
      </c>
      <c r="E362" s="1102" t="str">
        <f>Translations!$B$258</f>
        <v>La hiérarchie a-t-elle été respectée?</v>
      </c>
      <c r="F362" s="1102"/>
      <c r="G362" s="1102"/>
      <c r="H362" s="1103"/>
      <c r="I362" s="291"/>
      <c r="J362" s="298" t="str">
        <f>Translations!$B$259</f>
        <v xml:space="preserve"> Si tel n'est pas le cas, pourquoi?</v>
      </c>
      <c r="K362" s="1087"/>
      <c r="L362" s="1088"/>
      <c r="M362" s="1088"/>
      <c r="N362" s="1104"/>
      <c r="S362" s="282" t="b">
        <f>S358</f>
        <v>0</v>
      </c>
      <c r="W362" s="289" t="b">
        <f>OR(W360,AND(I362&lt;&gt;"",I362=TRUE))</f>
        <v>0</v>
      </c>
    </row>
    <row r="363" spans="2:23" ht="12.75" customHeight="1" x14ac:dyDescent="0.2">
      <c r="B363" s="273"/>
      <c r="C363" s="250"/>
      <c r="D363" s="569"/>
      <c r="E363" s="252" t="s">
        <v>263</v>
      </c>
      <c r="F363" s="1050" t="str">
        <f>Translations!$B$263</f>
        <v>Coûts excessifs: l’utilisation de meilleures sources de données entraînerait des coûts excessifs.</v>
      </c>
      <c r="G363" s="1098"/>
      <c r="H363" s="1098"/>
      <c r="I363" s="1098"/>
      <c r="J363" s="1098"/>
      <c r="K363" s="1098"/>
      <c r="L363" s="1098"/>
      <c r="M363" s="1098"/>
      <c r="N363" s="1134"/>
      <c r="S363" s="283"/>
      <c r="W363" s="283"/>
    </row>
    <row r="364" spans="2:23" ht="5.0999999999999996" customHeight="1" x14ac:dyDescent="0.2">
      <c r="B364" s="273"/>
      <c r="C364" s="250"/>
      <c r="E364" s="575"/>
      <c r="F364" s="575"/>
      <c r="G364" s="575"/>
      <c r="H364" s="575"/>
      <c r="I364" s="575"/>
      <c r="J364" s="575"/>
      <c r="K364" s="575"/>
      <c r="L364" s="575"/>
      <c r="M364" s="575"/>
      <c r="N364" s="583"/>
      <c r="S364" s="283"/>
      <c r="W364" s="283"/>
    </row>
    <row r="365" spans="2:23" ht="12.75" customHeight="1" x14ac:dyDescent="0.2">
      <c r="B365" s="273"/>
      <c r="C365" s="250"/>
      <c r="D365" s="569"/>
      <c r="E365" s="569"/>
      <c r="F365" s="1076" t="str">
        <f>Translations!$B$264</f>
        <v>Autres précisions concernant l’écart pris rapport à la hiérarchie</v>
      </c>
      <c r="G365" s="1076"/>
      <c r="H365" s="1076"/>
      <c r="I365" s="1076"/>
      <c r="J365" s="1076"/>
      <c r="K365" s="1076"/>
      <c r="L365" s="1076"/>
      <c r="M365" s="1076"/>
      <c r="N365" s="1167"/>
      <c r="S365" s="283"/>
      <c r="W365" s="283"/>
    </row>
    <row r="366" spans="2:23" ht="25.5" customHeight="1" thickBot="1" x14ac:dyDescent="0.25">
      <c r="B366" s="273"/>
      <c r="C366" s="250"/>
      <c r="E366" s="569"/>
      <c r="F366" s="1077"/>
      <c r="G366" s="1078"/>
      <c r="H366" s="1078"/>
      <c r="I366" s="1078"/>
      <c r="J366" s="1078"/>
      <c r="K366" s="1078"/>
      <c r="L366" s="1078"/>
      <c r="M366" s="1078"/>
      <c r="N366" s="1079"/>
      <c r="S366" s="305" t="b">
        <f>S362</f>
        <v>0</v>
      </c>
      <c r="W366" s="300" t="b">
        <f>W362</f>
        <v>0</v>
      </c>
    </row>
    <row r="367" spans="2:23" ht="5.0999999999999996" customHeight="1" x14ac:dyDescent="0.2">
      <c r="B367" s="273"/>
      <c r="C367" s="250"/>
      <c r="N367" s="251"/>
    </row>
    <row r="368" spans="2:23" ht="5.0999999999999996" customHeight="1" x14ac:dyDescent="0.2">
      <c r="B368" s="273"/>
      <c r="C368" s="261"/>
      <c r="D368" s="264"/>
      <c r="E368" s="262"/>
      <c r="F368" s="262"/>
      <c r="G368" s="262"/>
      <c r="H368" s="262"/>
      <c r="I368" s="262"/>
      <c r="J368" s="262"/>
      <c r="K368" s="262"/>
      <c r="L368" s="262"/>
      <c r="M368" s="262"/>
      <c r="N368" s="263"/>
    </row>
    <row r="369" spans="2:23" ht="12.75" customHeight="1" x14ac:dyDescent="0.2">
      <c r="B369" s="273"/>
      <c r="C369" s="385"/>
      <c r="D369" s="386" t="s">
        <v>115</v>
      </c>
      <c r="E369" s="1190" t="str">
        <f>Translations!$B$324</f>
        <v>Les flux de chaleur mesurable importés d’installations ou d’entités ne relevant pas du SEQE sont-ils pertinents?</v>
      </c>
      <c r="F369" s="1190"/>
      <c r="G369" s="1190"/>
      <c r="H369" s="1190"/>
      <c r="I369" s="1190"/>
      <c r="J369" s="1190"/>
      <c r="K369" s="1190"/>
      <c r="L369" s="1190"/>
      <c r="M369" s="1141"/>
      <c r="N369" s="1141"/>
      <c r="P369" s="280"/>
      <c r="R369" s="285"/>
    </row>
    <row r="370" spans="2:23" ht="5.0999999999999996" customHeight="1" x14ac:dyDescent="0.2">
      <c r="B370" s="273"/>
      <c r="C370" s="385"/>
      <c r="D370" s="21"/>
      <c r="E370" s="579"/>
      <c r="F370" s="579"/>
      <c r="G370" s="579"/>
      <c r="H370" s="579"/>
      <c r="I370" s="579"/>
      <c r="J370" s="579"/>
      <c r="K370" s="579"/>
      <c r="L370" s="579"/>
      <c r="M370" s="579"/>
      <c r="N370" s="587"/>
      <c r="P370" s="280"/>
      <c r="R370" s="285"/>
    </row>
    <row r="371" spans="2:23" ht="12.75" customHeight="1" x14ac:dyDescent="0.2">
      <c r="B371" s="273"/>
      <c r="C371" s="385"/>
      <c r="D371" s="21"/>
      <c r="E371" s="21"/>
      <c r="F371" s="1192" t="str">
        <f>Translations!$B$257</f>
        <v>Description de la méthode appliquée</v>
      </c>
      <c r="G371" s="1192"/>
      <c r="H371" s="1192"/>
      <c r="I371" s="1192"/>
      <c r="J371" s="1192"/>
      <c r="K371" s="1192"/>
      <c r="L371" s="1192"/>
      <c r="M371" s="1192"/>
      <c r="N371" s="1193"/>
      <c r="P371" s="280"/>
      <c r="R371" s="285"/>
    </row>
    <row r="372" spans="2:23" ht="5.0999999999999996" customHeight="1" thickBot="1" x14ac:dyDescent="0.25">
      <c r="B372" s="273"/>
      <c r="C372" s="385"/>
      <c r="D372" s="21"/>
      <c r="E372" s="252"/>
      <c r="F372" s="388"/>
      <c r="G372" s="389"/>
      <c r="H372" s="389"/>
      <c r="I372" s="389"/>
      <c r="J372" s="389"/>
      <c r="K372" s="389"/>
      <c r="L372" s="389"/>
      <c r="M372" s="389"/>
      <c r="N372" s="390"/>
    </row>
    <row r="373" spans="2:23" ht="12.75" customHeight="1" x14ac:dyDescent="0.2">
      <c r="B373" s="273"/>
      <c r="C373" s="385"/>
      <c r="D373" s="387"/>
      <c r="E373" s="391"/>
      <c r="F373" s="1135" t="str">
        <f>IF(I308&lt;&gt;"",HYPERLINK("#" &amp; Q373,EUConst_MsgDescription),"")</f>
        <v/>
      </c>
      <c r="G373" s="1114"/>
      <c r="H373" s="1114"/>
      <c r="I373" s="1114"/>
      <c r="J373" s="1114"/>
      <c r="K373" s="1114"/>
      <c r="L373" s="1114"/>
      <c r="M373" s="1114"/>
      <c r="N373" s="1115"/>
      <c r="P373" s="24" t="s">
        <v>441</v>
      </c>
      <c r="Q373" s="414" t="str">
        <f>"#"&amp;ADDRESS(ROW($C$10),COLUMN($C$10))</f>
        <v>#$C$10</v>
      </c>
      <c r="W373" s="297" t="s">
        <v>417</v>
      </c>
    </row>
    <row r="374" spans="2:23" ht="5.0999999999999996" customHeight="1" thickBot="1" x14ac:dyDescent="0.25">
      <c r="B374" s="273"/>
      <c r="C374" s="385"/>
      <c r="D374" s="387"/>
      <c r="E374" s="391"/>
      <c r="F374" s="1200"/>
      <c r="G374" s="1201"/>
      <c r="H374" s="1201"/>
      <c r="I374" s="1201"/>
      <c r="J374" s="1201"/>
      <c r="K374" s="1201"/>
      <c r="L374" s="1201"/>
      <c r="M374" s="1201"/>
      <c r="N374" s="1202"/>
      <c r="P374" s="24"/>
      <c r="W374" s="283"/>
    </row>
    <row r="375" spans="2:23" ht="50.1" customHeight="1" thickBot="1" x14ac:dyDescent="0.25">
      <c r="B375" s="273"/>
      <c r="C375" s="385"/>
      <c r="D375" s="21"/>
      <c r="E375" s="21"/>
      <c r="F375" s="1077"/>
      <c r="G375" s="1078"/>
      <c r="H375" s="1078"/>
      <c r="I375" s="1078"/>
      <c r="J375" s="1078"/>
      <c r="K375" s="1078"/>
      <c r="L375" s="1078"/>
      <c r="M375" s="1078"/>
      <c r="N375" s="1079"/>
      <c r="P375" s="280"/>
      <c r="R375" s="285"/>
      <c r="V375" s="285"/>
      <c r="W375" s="421" t="b">
        <f>OR(W369,AND(M369&lt;&gt;"",M369=FALSE))</f>
        <v>0</v>
      </c>
    </row>
    <row r="376" spans="2:23" ht="5.0999999999999996" customHeight="1" x14ac:dyDescent="0.2">
      <c r="B376" s="273"/>
      <c r="C376" s="385"/>
      <c r="D376" s="387"/>
      <c r="E376" s="392"/>
      <c r="F376" s="580"/>
      <c r="G376" s="580"/>
      <c r="H376" s="580"/>
      <c r="I376" s="580"/>
      <c r="J376" s="580"/>
      <c r="K376" s="580"/>
      <c r="L376" s="580"/>
      <c r="M376" s="580"/>
      <c r="N376" s="393"/>
      <c r="P376" s="280"/>
      <c r="R376" s="285"/>
    </row>
    <row r="377" spans="2:23" ht="12.75" customHeight="1" x14ac:dyDescent="0.2">
      <c r="B377" s="273"/>
      <c r="C377" s="394"/>
      <c r="D377" s="395"/>
      <c r="E377" s="395"/>
      <c r="F377" s="395"/>
      <c r="G377" s="395"/>
      <c r="H377" s="395"/>
      <c r="I377" s="395"/>
      <c r="J377" s="395"/>
      <c r="K377" s="395"/>
      <c r="L377" s="395"/>
      <c r="M377" s="395"/>
      <c r="N377" s="396"/>
    </row>
    <row r="378" spans="2:23" ht="15" customHeight="1" x14ac:dyDescent="0.2">
      <c r="B378" s="273"/>
      <c r="C378" s="354"/>
      <c r="D378" s="1203" t="str">
        <f>Translations!$B$329</f>
        <v>Données requises pour déterminer le taux d’amélioration du référentiel conformément à l’article 10 bis, paragraphe 2, de la directive</v>
      </c>
      <c r="E378" s="1204"/>
      <c r="F378" s="1204"/>
      <c r="G378" s="1204"/>
      <c r="H378" s="1204"/>
      <c r="I378" s="1204"/>
      <c r="J378" s="1204"/>
      <c r="K378" s="1204"/>
      <c r="L378" s="1204"/>
      <c r="M378" s="1204"/>
      <c r="N378" s="1205"/>
    </row>
    <row r="379" spans="2:23" ht="5.0999999999999996" customHeight="1" x14ac:dyDescent="0.2">
      <c r="B379" s="273"/>
      <c r="C379" s="354"/>
      <c r="D379" s="355"/>
      <c r="E379" s="355"/>
      <c r="F379" s="355"/>
      <c r="G379" s="355"/>
      <c r="H379" s="355"/>
      <c r="I379" s="355"/>
      <c r="J379" s="355"/>
      <c r="K379" s="355"/>
      <c r="L379" s="355"/>
      <c r="M379" s="355"/>
      <c r="N379" s="356"/>
    </row>
    <row r="380" spans="2:23" ht="12.75" customHeight="1" x14ac:dyDescent="0.2">
      <c r="B380" s="273"/>
      <c r="C380" s="354"/>
      <c r="D380" s="357" t="s">
        <v>116</v>
      </c>
      <c r="E380" s="1206" t="str">
        <f>Translations!$B$330</f>
        <v>Émissions directement attribuables</v>
      </c>
      <c r="F380" s="1206"/>
      <c r="G380" s="1206"/>
      <c r="H380" s="1206"/>
      <c r="I380" s="1206"/>
      <c r="J380" s="1206"/>
      <c r="K380" s="1206"/>
      <c r="L380" s="1206"/>
      <c r="M380" s="1206"/>
      <c r="N380" s="1207"/>
    </row>
    <row r="381" spans="2:23" ht="12.75" customHeight="1" x14ac:dyDescent="0.2">
      <c r="B381" s="273"/>
      <c r="C381" s="354"/>
      <c r="D381" s="358" t="s">
        <v>118</v>
      </c>
      <c r="E381" s="1140" t="str">
        <f>Translations!$B$331</f>
        <v>Attribution d’émissions directement imputables</v>
      </c>
      <c r="F381" s="1140"/>
      <c r="G381" s="1140"/>
      <c r="H381" s="1140"/>
      <c r="I381" s="1140"/>
      <c r="J381" s="1140"/>
      <c r="K381" s="1140"/>
      <c r="L381" s="1140"/>
      <c r="M381" s="1140"/>
      <c r="N381" s="1208"/>
      <c r="P381" s="280"/>
      <c r="T381" s="19"/>
    </row>
    <row r="382" spans="2:23" ht="5.0999999999999996" customHeight="1" x14ac:dyDescent="0.2">
      <c r="B382" s="273"/>
      <c r="C382" s="354"/>
      <c r="D382" s="355"/>
      <c r="E382" s="1142"/>
      <c r="F382" s="1143"/>
      <c r="G382" s="1143"/>
      <c r="H382" s="1143"/>
      <c r="I382" s="1143"/>
      <c r="J382" s="1143"/>
      <c r="K382" s="1143"/>
      <c r="L382" s="1143"/>
      <c r="M382" s="1143"/>
      <c r="N382" s="1144"/>
    </row>
    <row r="383" spans="2:23" ht="12.75" customHeight="1" x14ac:dyDescent="0.2">
      <c r="B383" s="273"/>
      <c r="C383" s="354"/>
      <c r="D383" s="358"/>
      <c r="E383" s="360"/>
      <c r="F383" s="1135" t="str">
        <f>IF(I308&lt;&gt;"",HYPERLINK("#" &amp; Q383,EUConst_MsgDescription),"")</f>
        <v/>
      </c>
      <c r="G383" s="1114"/>
      <c r="H383" s="1114"/>
      <c r="I383" s="1114"/>
      <c r="J383" s="1114"/>
      <c r="K383" s="1114"/>
      <c r="L383" s="1114"/>
      <c r="M383" s="1114"/>
      <c r="N383" s="1115"/>
      <c r="P383" s="24" t="s">
        <v>441</v>
      </c>
      <c r="Q383" s="414" t="str">
        <f>"#"&amp;ADDRESS(ROW($C$10),COLUMN($C$10))</f>
        <v>#$C$10</v>
      </c>
    </row>
    <row r="384" spans="2:23" ht="5.0999999999999996" customHeight="1" x14ac:dyDescent="0.2">
      <c r="B384" s="273"/>
      <c r="C384" s="354"/>
      <c r="D384" s="358"/>
      <c r="E384" s="361"/>
      <c r="F384" s="1136"/>
      <c r="G384" s="1136"/>
      <c r="H384" s="1136"/>
      <c r="I384" s="1136"/>
      <c r="J384" s="1136"/>
      <c r="K384" s="1136"/>
      <c r="L384" s="1136"/>
      <c r="M384" s="1136"/>
      <c r="N384" s="1137"/>
      <c r="P384" s="280"/>
    </row>
    <row r="385" spans="2:23" ht="50.1" customHeight="1" x14ac:dyDescent="0.2">
      <c r="B385" s="273"/>
      <c r="C385" s="354"/>
      <c r="D385" s="355"/>
      <c r="E385" s="355"/>
      <c r="F385" s="1117"/>
      <c r="G385" s="1118"/>
      <c r="H385" s="1118"/>
      <c r="I385" s="1118"/>
      <c r="J385" s="1118"/>
      <c r="K385" s="1118"/>
      <c r="L385" s="1118"/>
      <c r="M385" s="1118"/>
      <c r="N385" s="1119"/>
    </row>
    <row r="386" spans="2:23" ht="5.0999999999999996" customHeight="1" x14ac:dyDescent="0.2">
      <c r="B386" s="273"/>
      <c r="C386" s="354"/>
      <c r="D386" s="355"/>
      <c r="E386" s="355"/>
      <c r="F386" s="355"/>
      <c r="G386" s="355"/>
      <c r="H386" s="355"/>
      <c r="I386" s="355"/>
      <c r="J386" s="355"/>
      <c r="K386" s="355"/>
      <c r="L386" s="355"/>
      <c r="M386" s="355"/>
      <c r="N386" s="356"/>
    </row>
    <row r="387" spans="2:23" ht="12.75" customHeight="1" x14ac:dyDescent="0.2">
      <c r="B387" s="273"/>
      <c r="C387" s="354"/>
      <c r="D387" s="355"/>
      <c r="E387" s="355"/>
      <c r="F387" s="1199" t="str">
        <f>Translations!$B$210</f>
        <v>Référence de fichiers externes, le cas échéant</v>
      </c>
      <c r="G387" s="1199"/>
      <c r="H387" s="1199"/>
      <c r="I387" s="1199"/>
      <c r="J387" s="1199"/>
      <c r="K387" s="1049"/>
      <c r="L387" s="1049"/>
      <c r="M387" s="1049"/>
      <c r="N387" s="1049"/>
    </row>
    <row r="388" spans="2:23" ht="5.0999999999999996" customHeight="1" x14ac:dyDescent="0.2">
      <c r="B388" s="273"/>
      <c r="C388" s="354"/>
      <c r="D388" s="355"/>
      <c r="E388" s="355"/>
      <c r="F388" s="362"/>
      <c r="G388" s="362"/>
      <c r="H388" s="362"/>
      <c r="I388" s="362"/>
      <c r="J388" s="362"/>
      <c r="K388" s="362"/>
      <c r="L388" s="362"/>
      <c r="M388" s="362"/>
      <c r="N388" s="363"/>
    </row>
    <row r="389" spans="2:23" ht="12.75" customHeight="1" x14ac:dyDescent="0.2">
      <c r="B389" s="273"/>
      <c r="C389" s="354"/>
      <c r="D389" s="358" t="s">
        <v>119</v>
      </c>
      <c r="E389" s="1140" t="str">
        <f>Translations!$B$337</f>
        <v>D’autres flux internes sont-ils pertinents?</v>
      </c>
      <c r="F389" s="1140"/>
      <c r="G389" s="1140"/>
      <c r="H389" s="1140"/>
      <c r="I389" s="1140"/>
      <c r="J389" s="1140"/>
      <c r="K389" s="1140"/>
      <c r="L389" s="1140"/>
      <c r="M389" s="1141"/>
      <c r="N389" s="1141"/>
      <c r="P389" s="280"/>
      <c r="T389" s="19"/>
    </row>
    <row r="390" spans="2:23" ht="5.0999999999999996" customHeight="1" x14ac:dyDescent="0.2">
      <c r="B390" s="273"/>
      <c r="C390" s="354"/>
      <c r="D390" s="358"/>
      <c r="E390" s="359"/>
      <c r="F390" s="1142"/>
      <c r="G390" s="1142"/>
      <c r="H390" s="1142"/>
      <c r="I390" s="1142"/>
      <c r="J390" s="1142"/>
      <c r="K390" s="1142"/>
      <c r="L390" s="1142"/>
      <c r="M390" s="1142"/>
      <c r="N390" s="1233"/>
    </row>
    <row r="391" spans="2:23" ht="25.5" customHeight="1" thickBot="1" x14ac:dyDescent="0.25">
      <c r="B391" s="273"/>
      <c r="C391" s="354"/>
      <c r="D391" s="355"/>
      <c r="E391" s="355"/>
      <c r="F391" s="355"/>
      <c r="G391" s="355"/>
      <c r="H391" s="355"/>
      <c r="I391" s="1215" t="str">
        <f>Translations!$B$254</f>
        <v>Source de données</v>
      </c>
      <c r="J391" s="1215"/>
      <c r="K391" s="1215" t="str">
        <f>Translations!$B$255</f>
        <v>Autre source de données (le cas échéant)</v>
      </c>
      <c r="L391" s="1215"/>
      <c r="M391" s="1215" t="str">
        <f>Translations!$B$255</f>
        <v>Autre source de données (le cas échéant)</v>
      </c>
      <c r="N391" s="1215"/>
      <c r="P391" s="280"/>
      <c r="W391" s="274" t="s">
        <v>417</v>
      </c>
    </row>
    <row r="392" spans="2:23" ht="12.75" customHeight="1" x14ac:dyDescent="0.2">
      <c r="B392" s="273"/>
      <c r="C392" s="354"/>
      <c r="D392" s="358"/>
      <c r="E392" s="360" t="s">
        <v>864</v>
      </c>
      <c r="F392" s="1212" t="str">
        <f>Translations!$B$342</f>
        <v>Quantités importées ou exportées</v>
      </c>
      <c r="G392" s="1213"/>
      <c r="H392" s="1213"/>
      <c r="I392" s="1184"/>
      <c r="J392" s="1184"/>
      <c r="K392" s="1111"/>
      <c r="L392" s="1111"/>
      <c r="M392" s="1111"/>
      <c r="N392" s="1111"/>
      <c r="W392" s="281" t="b">
        <f>AND(M389&lt;&gt;"",M389=FALSE)</f>
        <v>0</v>
      </c>
    </row>
    <row r="393" spans="2:23" ht="12.75" customHeight="1" x14ac:dyDescent="0.2">
      <c r="B393" s="273"/>
      <c r="C393" s="354"/>
      <c r="D393" s="358"/>
      <c r="E393" s="360" t="s">
        <v>865</v>
      </c>
      <c r="F393" s="1212" t="str">
        <f>Translations!$B$256</f>
        <v>Contenu énergétique</v>
      </c>
      <c r="G393" s="1213"/>
      <c r="H393" s="1213"/>
      <c r="I393" s="1184"/>
      <c r="J393" s="1184"/>
      <c r="K393" s="1111"/>
      <c r="L393" s="1111"/>
      <c r="M393" s="1111"/>
      <c r="N393" s="1111"/>
      <c r="W393" s="303" t="b">
        <f>W392</f>
        <v>0</v>
      </c>
    </row>
    <row r="394" spans="2:23" ht="12.75" customHeight="1" x14ac:dyDescent="0.2">
      <c r="B394" s="273"/>
      <c r="C394" s="354"/>
      <c r="D394" s="358"/>
      <c r="E394" s="360" t="s">
        <v>866</v>
      </c>
      <c r="F394" s="1214" t="str">
        <f>Translations!$B$343</f>
        <v>Facteur d’émission ou teneur en carbone</v>
      </c>
      <c r="G394" s="1214"/>
      <c r="H394" s="1212"/>
      <c r="I394" s="1087"/>
      <c r="J394" s="1104"/>
      <c r="K394" s="1089"/>
      <c r="L394" s="1091"/>
      <c r="M394" s="1089"/>
      <c r="N394" s="1091"/>
      <c r="W394" s="303" t="b">
        <f>W393</f>
        <v>0</v>
      </c>
    </row>
    <row r="395" spans="2:23" ht="12.75" customHeight="1" x14ac:dyDescent="0.2">
      <c r="B395" s="273"/>
      <c r="C395" s="354"/>
      <c r="D395" s="358"/>
      <c r="E395" s="360" t="s">
        <v>867</v>
      </c>
      <c r="F395" s="1214" t="str">
        <f>Translations!$B$344</f>
        <v>Teneur en biomasse</v>
      </c>
      <c r="G395" s="1214"/>
      <c r="H395" s="1212"/>
      <c r="I395" s="1087"/>
      <c r="J395" s="1104"/>
      <c r="K395" s="1089"/>
      <c r="L395" s="1091"/>
      <c r="M395" s="1089"/>
      <c r="N395" s="1091"/>
      <c r="W395" s="303" t="b">
        <f>W394</f>
        <v>0</v>
      </c>
    </row>
    <row r="396" spans="2:23" ht="5.0999999999999996" customHeight="1" x14ac:dyDescent="0.2">
      <c r="B396" s="273"/>
      <c r="C396" s="354"/>
      <c r="D396" s="358"/>
      <c r="E396" s="355"/>
      <c r="F396" s="355"/>
      <c r="G396" s="355"/>
      <c r="H396" s="355"/>
      <c r="I396" s="355"/>
      <c r="J396" s="355"/>
      <c r="K396" s="355"/>
      <c r="L396" s="355"/>
      <c r="M396" s="355"/>
      <c r="N396" s="356"/>
      <c r="P396" s="280"/>
      <c r="W396" s="283"/>
    </row>
    <row r="397" spans="2:23" ht="12.75" customHeight="1" x14ac:dyDescent="0.2">
      <c r="B397" s="273"/>
      <c r="C397" s="354"/>
      <c r="D397" s="358"/>
      <c r="E397" s="360" t="s">
        <v>868</v>
      </c>
      <c r="F397" s="1218" t="str">
        <f>Translations!$B$257</f>
        <v>Description de la méthode appliquée</v>
      </c>
      <c r="G397" s="1218"/>
      <c r="H397" s="1218"/>
      <c r="I397" s="1218"/>
      <c r="J397" s="1218"/>
      <c r="K397" s="1218"/>
      <c r="L397" s="1218"/>
      <c r="M397" s="1218"/>
      <c r="N397" s="1219"/>
      <c r="P397" s="280"/>
      <c r="W397" s="283"/>
    </row>
    <row r="398" spans="2:23" ht="5.0999999999999996" customHeight="1" x14ac:dyDescent="0.2">
      <c r="B398" s="273"/>
      <c r="C398" s="354"/>
      <c r="D398" s="355"/>
      <c r="E398" s="359"/>
      <c r="F398" s="577"/>
      <c r="G398" s="584"/>
      <c r="H398" s="584"/>
      <c r="I398" s="584"/>
      <c r="J398" s="584"/>
      <c r="K398" s="584"/>
      <c r="L398" s="584"/>
      <c r="M398" s="584"/>
      <c r="N398" s="585"/>
      <c r="W398" s="283"/>
    </row>
    <row r="399" spans="2:23" ht="12.75" customHeight="1" x14ac:dyDescent="0.2">
      <c r="B399" s="273"/>
      <c r="C399" s="354"/>
      <c r="D399" s="358"/>
      <c r="E399" s="360"/>
      <c r="F399" s="1135" t="str">
        <f>IF(I308&lt;&gt;"",HYPERLINK("#" &amp; Q399,EUConst_MsgDescription),"")</f>
        <v/>
      </c>
      <c r="G399" s="1114"/>
      <c r="H399" s="1114"/>
      <c r="I399" s="1114"/>
      <c r="J399" s="1114"/>
      <c r="K399" s="1114"/>
      <c r="L399" s="1114"/>
      <c r="M399" s="1114"/>
      <c r="N399" s="1115"/>
      <c r="P399" s="24" t="s">
        <v>441</v>
      </c>
      <c r="Q399" s="414" t="str">
        <f>"#"&amp;ADDRESS(ROW($C$10),COLUMN($C$10))</f>
        <v>#$C$10</v>
      </c>
      <c r="W399" s="283"/>
    </row>
    <row r="400" spans="2:23" ht="5.0999999999999996" customHeight="1" x14ac:dyDescent="0.2">
      <c r="B400" s="273"/>
      <c r="C400" s="354"/>
      <c r="D400" s="358"/>
      <c r="E400" s="361"/>
      <c r="F400" s="1136"/>
      <c r="G400" s="1136"/>
      <c r="H400" s="1136"/>
      <c r="I400" s="1136"/>
      <c r="J400" s="1136"/>
      <c r="K400" s="1136"/>
      <c r="L400" s="1136"/>
      <c r="M400" s="1136"/>
      <c r="N400" s="1137"/>
      <c r="P400" s="280"/>
      <c r="W400" s="283"/>
    </row>
    <row r="401" spans="1:23" s="278" customFormat="1" ht="50.1" customHeight="1" x14ac:dyDescent="0.2">
      <c r="A401" s="285"/>
      <c r="B401" s="12"/>
      <c r="C401" s="354"/>
      <c r="D401" s="361"/>
      <c r="E401" s="361"/>
      <c r="F401" s="1077"/>
      <c r="G401" s="1078"/>
      <c r="H401" s="1078"/>
      <c r="I401" s="1078"/>
      <c r="J401" s="1078"/>
      <c r="K401" s="1078"/>
      <c r="L401" s="1078"/>
      <c r="M401" s="1078"/>
      <c r="N401" s="1079"/>
      <c r="O401" s="38"/>
      <c r="P401" s="284"/>
      <c r="Q401" s="285"/>
      <c r="R401" s="285"/>
      <c r="S401" s="274"/>
      <c r="T401" s="274"/>
      <c r="U401" s="285"/>
      <c r="V401" s="285"/>
      <c r="W401" s="286" t="b">
        <f>W395</f>
        <v>0</v>
      </c>
    </row>
    <row r="402" spans="1:23" ht="5.0999999999999996" customHeight="1" x14ac:dyDescent="0.2">
      <c r="C402" s="354"/>
      <c r="D402" s="358"/>
      <c r="E402" s="355"/>
      <c r="F402" s="355"/>
      <c r="G402" s="355"/>
      <c r="H402" s="355"/>
      <c r="I402" s="355"/>
      <c r="J402" s="355"/>
      <c r="K402" s="355"/>
      <c r="L402" s="355"/>
      <c r="M402" s="355"/>
      <c r="N402" s="356"/>
      <c r="W402" s="283"/>
    </row>
    <row r="403" spans="1:23" ht="12.75" customHeight="1" thickBot="1" x14ac:dyDescent="0.25">
      <c r="C403" s="354"/>
      <c r="D403" s="358"/>
      <c r="E403" s="360"/>
      <c r="F403" s="1199" t="str">
        <f>Translations!$B$210</f>
        <v>Référence de fichiers externes, le cas échéant</v>
      </c>
      <c r="G403" s="1199"/>
      <c r="H403" s="1199"/>
      <c r="I403" s="1199"/>
      <c r="J403" s="1199"/>
      <c r="K403" s="1049"/>
      <c r="L403" s="1049"/>
      <c r="M403" s="1049"/>
      <c r="N403" s="1049"/>
      <c r="W403" s="290" t="b">
        <f>W401</f>
        <v>0</v>
      </c>
    </row>
    <row r="404" spans="1:23" ht="5.0999999999999996" customHeight="1" x14ac:dyDescent="0.2">
      <c r="C404" s="354"/>
      <c r="D404" s="358"/>
      <c r="E404" s="355"/>
      <c r="F404" s="355"/>
      <c r="G404" s="355"/>
      <c r="H404" s="355"/>
      <c r="I404" s="355"/>
      <c r="J404" s="355"/>
      <c r="K404" s="355"/>
      <c r="L404" s="355"/>
      <c r="M404" s="355"/>
      <c r="N404" s="356"/>
      <c r="P404" s="280"/>
    </row>
    <row r="405" spans="1:23" ht="12.75" customHeight="1" thickBot="1" x14ac:dyDescent="0.25">
      <c r="C405" s="354"/>
      <c r="D405" s="358" t="s">
        <v>120</v>
      </c>
      <c r="E405" s="1140" t="str">
        <f>Translations!$B$345</f>
        <v>Le CO2 transféré importé ou exporté est-il pertinent?</v>
      </c>
      <c r="F405" s="1140"/>
      <c r="G405" s="1140"/>
      <c r="H405" s="1140"/>
      <c r="I405" s="1140"/>
      <c r="J405" s="1140"/>
      <c r="K405" s="1140"/>
      <c r="L405" s="1140"/>
      <c r="M405" s="1141"/>
      <c r="N405" s="1141"/>
      <c r="P405" s="280"/>
      <c r="T405" s="19"/>
    </row>
    <row r="406" spans="1:23" ht="5.0999999999999996" customHeight="1" thickBot="1" x14ac:dyDescent="0.25">
      <c r="C406" s="354"/>
      <c r="D406" s="355"/>
      <c r="E406" s="1142"/>
      <c r="F406" s="1143"/>
      <c r="G406" s="1143"/>
      <c r="H406" s="1143"/>
      <c r="I406" s="1143"/>
      <c r="J406" s="1143"/>
      <c r="K406" s="1143"/>
      <c r="L406" s="1143"/>
      <c r="M406" s="1143"/>
      <c r="N406" s="1144"/>
      <c r="W406" s="297" t="s">
        <v>417</v>
      </c>
    </row>
    <row r="407" spans="1:23" ht="25.5" customHeight="1" x14ac:dyDescent="0.2">
      <c r="C407" s="354"/>
      <c r="D407" s="355"/>
      <c r="E407" s="355"/>
      <c r="F407" s="1117"/>
      <c r="G407" s="1118"/>
      <c r="H407" s="1118"/>
      <c r="I407" s="1118"/>
      <c r="J407" s="1118"/>
      <c r="K407" s="1118"/>
      <c r="L407" s="1118"/>
      <c r="M407" s="1118"/>
      <c r="N407" s="1119"/>
      <c r="W407" s="281" t="b">
        <f>AND(M405&lt;&gt;"",M405=FALSE)</f>
        <v>0</v>
      </c>
    </row>
    <row r="408" spans="1:23" ht="5.0999999999999996" customHeight="1" x14ac:dyDescent="0.2">
      <c r="C408" s="354"/>
      <c r="D408" s="355"/>
      <c r="E408" s="355"/>
      <c r="F408" s="355"/>
      <c r="G408" s="355"/>
      <c r="H408" s="355"/>
      <c r="I408" s="355"/>
      <c r="J408" s="355"/>
      <c r="K408" s="355"/>
      <c r="L408" s="355"/>
      <c r="M408" s="355"/>
      <c r="N408" s="356"/>
      <c r="W408" s="283"/>
    </row>
    <row r="409" spans="1:23" ht="12.75" customHeight="1" thickBot="1" x14ac:dyDescent="0.25">
      <c r="C409" s="354"/>
      <c r="D409" s="355"/>
      <c r="E409" s="355"/>
      <c r="F409" s="1199" t="str">
        <f>Translations!$B$210</f>
        <v>Référence de fichiers externes, le cas échéant</v>
      </c>
      <c r="G409" s="1199"/>
      <c r="H409" s="1199"/>
      <c r="I409" s="1199"/>
      <c r="J409" s="1199"/>
      <c r="K409" s="1049"/>
      <c r="L409" s="1049"/>
      <c r="M409" s="1049"/>
      <c r="N409" s="1049"/>
      <c r="W409" s="305" t="b">
        <f>W407</f>
        <v>0</v>
      </c>
    </row>
    <row r="410" spans="1:23" ht="5.0999999999999996" customHeight="1" x14ac:dyDescent="0.2">
      <c r="C410" s="354"/>
      <c r="D410" s="358"/>
      <c r="E410" s="355"/>
      <c r="F410" s="355"/>
      <c r="G410" s="355"/>
      <c r="H410" s="355"/>
      <c r="I410" s="355"/>
      <c r="J410" s="355"/>
      <c r="K410" s="355"/>
      <c r="L410" s="355"/>
      <c r="M410" s="355"/>
      <c r="N410" s="356"/>
    </row>
    <row r="411" spans="1:23" ht="5.0999999999999996" customHeight="1" x14ac:dyDescent="0.2">
      <c r="C411" s="351"/>
      <c r="D411" s="364"/>
      <c r="E411" s="352"/>
      <c r="F411" s="352"/>
      <c r="G411" s="352"/>
      <c r="H411" s="352"/>
      <c r="I411" s="352"/>
      <c r="J411" s="352"/>
      <c r="K411" s="352"/>
      <c r="L411" s="352"/>
      <c r="M411" s="352"/>
      <c r="N411" s="353"/>
    </row>
    <row r="412" spans="1:23" ht="12.75" customHeight="1" x14ac:dyDescent="0.2">
      <c r="C412" s="354"/>
      <c r="D412" s="357" t="s">
        <v>117</v>
      </c>
      <c r="E412" s="1216" t="str">
        <f>Translations!$B$831</f>
        <v>Apport d’énergie à cette sous-installation et facteur d’émission pertinent</v>
      </c>
      <c r="F412" s="1216"/>
      <c r="G412" s="1216"/>
      <c r="H412" s="1216"/>
      <c r="I412" s="1216"/>
      <c r="J412" s="1216"/>
      <c r="K412" s="1216"/>
      <c r="L412" s="1216"/>
      <c r="M412" s="1216"/>
      <c r="N412" s="1217"/>
    </row>
    <row r="413" spans="1:23" ht="5.0999999999999996" customHeight="1" x14ac:dyDescent="0.2">
      <c r="C413" s="354"/>
      <c r="D413" s="355"/>
      <c r="E413" s="1209"/>
      <c r="F413" s="1210"/>
      <c r="G413" s="1210"/>
      <c r="H413" s="1210"/>
      <c r="I413" s="1210"/>
      <c r="J413" s="1210"/>
      <c r="K413" s="1210"/>
      <c r="L413" s="1210"/>
      <c r="M413" s="1210"/>
      <c r="N413" s="1211"/>
    </row>
    <row r="414" spans="1:23" ht="12.75" customHeight="1" x14ac:dyDescent="0.2">
      <c r="C414" s="354"/>
      <c r="D414" s="358" t="s">
        <v>118</v>
      </c>
      <c r="E414" s="1140" t="str">
        <f>Translations!$B$249</f>
        <v>Informations relatives à la méthode appliquée</v>
      </c>
      <c r="F414" s="1140"/>
      <c r="G414" s="1140"/>
      <c r="H414" s="1140"/>
      <c r="I414" s="1140"/>
      <c r="J414" s="1140"/>
      <c r="K414" s="1140"/>
      <c r="L414" s="1140"/>
      <c r="M414" s="1140"/>
      <c r="N414" s="1208"/>
      <c r="P414" s="280"/>
    </row>
    <row r="415" spans="1:23" ht="25.5" customHeight="1" x14ac:dyDescent="0.2">
      <c r="B415" s="273"/>
      <c r="C415" s="354"/>
      <c r="D415" s="355"/>
      <c r="E415" s="355"/>
      <c r="F415" s="372"/>
      <c r="G415" s="355"/>
      <c r="H415" s="355"/>
      <c r="I415" s="1215" t="str">
        <f>Translations!$B$254</f>
        <v>Source de données</v>
      </c>
      <c r="J415" s="1215"/>
      <c r="K415" s="1215" t="str">
        <f>Translations!$B$255</f>
        <v>Autre source de données (le cas échéant)</v>
      </c>
      <c r="L415" s="1215"/>
      <c r="M415" s="1215" t="str">
        <f>Translations!$B$255</f>
        <v>Autre source de données (le cas échéant)</v>
      </c>
      <c r="N415" s="1215"/>
    </row>
    <row r="416" spans="1:23" ht="12.75" customHeight="1" x14ac:dyDescent="0.2">
      <c r="B416" s="273"/>
      <c r="C416" s="354"/>
      <c r="D416" s="358"/>
      <c r="E416" s="360" t="s">
        <v>864</v>
      </c>
      <c r="F416" s="1214" t="str">
        <f>Translations!$B$833</f>
        <v>Apport de combustible et de matières</v>
      </c>
      <c r="G416" s="1214"/>
      <c r="H416" s="1212"/>
      <c r="I416" s="1087"/>
      <c r="J416" s="1088"/>
      <c r="K416" s="1089"/>
      <c r="L416" s="1090"/>
      <c r="M416" s="1089"/>
      <c r="N416" s="1091"/>
    </row>
    <row r="417" spans="2:23" ht="12.75" customHeight="1" x14ac:dyDescent="0.2">
      <c r="B417" s="273"/>
      <c r="C417" s="354"/>
      <c r="D417" s="358"/>
      <c r="E417" s="360" t="s">
        <v>865</v>
      </c>
      <c r="F417" s="1214" t="str">
        <f>Translations!$B$826</f>
        <v>Apport d’électricité pour la production de chaleur</v>
      </c>
      <c r="G417" s="1214"/>
      <c r="H417" s="1212"/>
      <c r="I417" s="1184"/>
      <c r="J417" s="1184"/>
      <c r="K417" s="1111"/>
      <c r="L417" s="1111"/>
      <c r="M417" s="1111"/>
      <c r="N417" s="1111"/>
    </row>
    <row r="418" spans="2:23" ht="12.75" customHeight="1" x14ac:dyDescent="0.2">
      <c r="B418" s="273"/>
      <c r="C418" s="354"/>
      <c r="D418" s="358"/>
      <c r="E418" s="360" t="s">
        <v>866</v>
      </c>
      <c r="F418" s="1214" t="str">
        <f>Translations!$B$353</f>
        <v>Facteur d’émission pondéré</v>
      </c>
      <c r="G418" s="1214"/>
      <c r="H418" s="1212"/>
      <c r="I418" s="1087"/>
      <c r="J418" s="1088"/>
      <c r="K418" s="1089"/>
      <c r="L418" s="1090"/>
      <c r="M418" s="1089"/>
      <c r="N418" s="1091"/>
    </row>
    <row r="419" spans="2:23" ht="5.0999999999999996" customHeight="1" x14ac:dyDescent="0.2">
      <c r="B419" s="273"/>
      <c r="C419" s="354"/>
      <c r="D419" s="358"/>
      <c r="E419" s="355"/>
      <c r="F419" s="355"/>
      <c r="G419" s="355"/>
      <c r="H419" s="355"/>
      <c r="I419" s="355"/>
      <c r="J419" s="355"/>
      <c r="K419" s="355"/>
      <c r="L419" s="355"/>
      <c r="M419" s="355"/>
      <c r="N419" s="356"/>
    </row>
    <row r="420" spans="2:23" ht="12.75" customHeight="1" x14ac:dyDescent="0.2">
      <c r="B420" s="273"/>
      <c r="C420" s="354"/>
      <c r="D420" s="358"/>
      <c r="E420" s="360" t="s">
        <v>867</v>
      </c>
      <c r="F420" s="1218" t="str">
        <f>Translations!$B$257</f>
        <v>Description de la méthode appliquée</v>
      </c>
      <c r="G420" s="1218"/>
      <c r="H420" s="1218"/>
      <c r="I420" s="1218"/>
      <c r="J420" s="1218"/>
      <c r="K420" s="1218"/>
      <c r="L420" s="1218"/>
      <c r="M420" s="1218"/>
      <c r="N420" s="1219"/>
    </row>
    <row r="421" spans="2:23" ht="5.0999999999999996" customHeight="1" x14ac:dyDescent="0.2">
      <c r="B421" s="273"/>
      <c r="C421" s="354"/>
      <c r="D421" s="355"/>
      <c r="E421" s="359"/>
      <c r="F421" s="369"/>
      <c r="G421" s="370"/>
      <c r="H421" s="370"/>
      <c r="I421" s="370"/>
      <c r="J421" s="370"/>
      <c r="K421" s="370"/>
      <c r="L421" s="370"/>
      <c r="M421" s="370"/>
      <c r="N421" s="371"/>
    </row>
    <row r="422" spans="2:23" ht="12.75" customHeight="1" x14ac:dyDescent="0.2">
      <c r="B422" s="273"/>
      <c r="C422" s="354"/>
      <c r="D422" s="358"/>
      <c r="E422" s="360"/>
      <c r="F422" s="1135" t="str">
        <f>IF(I308&lt;&gt;"",HYPERLINK("#" &amp; Q422,EUConst_MsgDescription),"")</f>
        <v/>
      </c>
      <c r="G422" s="1114"/>
      <c r="H422" s="1114"/>
      <c r="I422" s="1114"/>
      <c r="J422" s="1114"/>
      <c r="K422" s="1114"/>
      <c r="L422" s="1114"/>
      <c r="M422" s="1114"/>
      <c r="N422" s="1115"/>
      <c r="P422" s="24" t="s">
        <v>441</v>
      </c>
      <c r="Q422" s="414" t="str">
        <f>"#"&amp;ADDRESS(ROW($C$10),COLUMN($C$10))</f>
        <v>#$C$10</v>
      </c>
    </row>
    <row r="423" spans="2:23" ht="5.0999999999999996" customHeight="1" x14ac:dyDescent="0.2">
      <c r="B423" s="273"/>
      <c r="C423" s="354"/>
      <c r="D423" s="358"/>
      <c r="E423" s="361"/>
      <c r="F423" s="1136"/>
      <c r="G423" s="1136"/>
      <c r="H423" s="1136"/>
      <c r="I423" s="1136"/>
      <c r="J423" s="1136"/>
      <c r="K423" s="1136"/>
      <c r="L423" s="1136"/>
      <c r="M423" s="1136"/>
      <c r="N423" s="1137"/>
      <c r="P423" s="280"/>
    </row>
    <row r="424" spans="2:23" ht="50.1" customHeight="1" x14ac:dyDescent="0.2">
      <c r="B424" s="273"/>
      <c r="C424" s="354"/>
      <c r="D424" s="361"/>
      <c r="E424" s="361"/>
      <c r="F424" s="1077"/>
      <c r="G424" s="1078"/>
      <c r="H424" s="1078"/>
      <c r="I424" s="1078"/>
      <c r="J424" s="1078"/>
      <c r="K424" s="1078"/>
      <c r="L424" s="1078"/>
      <c r="M424" s="1078"/>
      <c r="N424" s="1079"/>
    </row>
    <row r="425" spans="2:23" ht="5.0999999999999996" customHeight="1" thickBot="1" x14ac:dyDescent="0.25">
      <c r="B425" s="273"/>
      <c r="C425" s="354"/>
      <c r="D425" s="358"/>
      <c r="E425" s="355"/>
      <c r="F425" s="355"/>
      <c r="G425" s="355"/>
      <c r="H425" s="355"/>
      <c r="I425" s="355"/>
      <c r="J425" s="355"/>
      <c r="K425" s="355"/>
      <c r="L425" s="355"/>
      <c r="M425" s="355"/>
      <c r="N425" s="356"/>
    </row>
    <row r="426" spans="2:23" ht="12.75" customHeight="1" x14ac:dyDescent="0.2">
      <c r="B426" s="273"/>
      <c r="C426" s="354"/>
      <c r="D426" s="358"/>
      <c r="E426" s="360"/>
      <c r="F426" s="1199" t="str">
        <f>Translations!$B$210</f>
        <v>Référence de fichiers externes, le cas échéant</v>
      </c>
      <c r="G426" s="1199"/>
      <c r="H426" s="1199"/>
      <c r="I426" s="1199"/>
      <c r="J426" s="1199"/>
      <c r="K426" s="1049"/>
      <c r="L426" s="1049"/>
      <c r="M426" s="1049"/>
      <c r="N426" s="1049"/>
      <c r="W426" s="297" t="s">
        <v>417</v>
      </c>
    </row>
    <row r="427" spans="2:23" ht="5.0999999999999996" customHeight="1" x14ac:dyDescent="0.2">
      <c r="B427" s="273"/>
      <c r="C427" s="354"/>
      <c r="D427" s="358"/>
      <c r="E427" s="355"/>
      <c r="F427" s="355"/>
      <c r="G427" s="355"/>
      <c r="H427" s="355"/>
      <c r="I427" s="355"/>
      <c r="J427" s="355"/>
      <c r="K427" s="355"/>
      <c r="L427" s="355"/>
      <c r="M427" s="355"/>
      <c r="N427" s="356"/>
      <c r="P427" s="280"/>
      <c r="W427" s="283"/>
    </row>
    <row r="428" spans="2:23" ht="12.75" customHeight="1" x14ac:dyDescent="0.2">
      <c r="B428" s="273"/>
      <c r="C428" s="354"/>
      <c r="D428" s="358" t="s">
        <v>119</v>
      </c>
      <c r="E428" s="1220" t="str">
        <f>Translations!$B$258</f>
        <v>La hiérarchie a-t-elle été respectée?</v>
      </c>
      <c r="F428" s="1220"/>
      <c r="G428" s="1220"/>
      <c r="H428" s="1221"/>
      <c r="I428" s="291"/>
      <c r="J428" s="366" t="str">
        <f>Translations!$B$259</f>
        <v xml:space="preserve"> Si tel n'est pas le cas, pourquoi?</v>
      </c>
      <c r="K428" s="1087"/>
      <c r="L428" s="1088"/>
      <c r="M428" s="1088"/>
      <c r="N428" s="1104"/>
      <c r="P428" s="280"/>
      <c r="W428" s="289" t="b">
        <f>AND(I428&lt;&gt;"",I428=TRUE)</f>
        <v>0</v>
      </c>
    </row>
    <row r="429" spans="2:23" ht="5.0999999999999996" customHeight="1" x14ac:dyDescent="0.2">
      <c r="B429" s="273"/>
      <c r="C429" s="354"/>
      <c r="D429" s="355"/>
      <c r="E429" s="581"/>
      <c r="F429" s="581"/>
      <c r="G429" s="581"/>
      <c r="H429" s="581"/>
      <c r="I429" s="581"/>
      <c r="J429" s="581"/>
      <c r="K429" s="581"/>
      <c r="L429" s="581"/>
      <c r="M429" s="581"/>
      <c r="N429" s="582"/>
      <c r="P429" s="280"/>
      <c r="V429" s="285"/>
      <c r="W429" s="283"/>
    </row>
    <row r="430" spans="2:23" ht="12.75" customHeight="1" x14ac:dyDescent="0.2">
      <c r="B430" s="273"/>
      <c r="C430" s="354"/>
      <c r="D430" s="367"/>
      <c r="E430" s="367"/>
      <c r="F430" s="1218" t="str">
        <f>Translations!$B$264</f>
        <v>Autres précisions concernant l’écart pris rapport à la hiérarchie</v>
      </c>
      <c r="G430" s="1218"/>
      <c r="H430" s="1218"/>
      <c r="I430" s="1218"/>
      <c r="J430" s="1218"/>
      <c r="K430" s="1218"/>
      <c r="L430" s="1218"/>
      <c r="M430" s="1218"/>
      <c r="N430" s="1219"/>
      <c r="P430" s="280"/>
      <c r="V430" s="285"/>
      <c r="W430" s="283"/>
    </row>
    <row r="431" spans="2:23" ht="25.5" customHeight="1" thickBot="1" x14ac:dyDescent="0.25">
      <c r="B431" s="273"/>
      <c r="C431" s="354"/>
      <c r="D431" s="367"/>
      <c r="E431" s="367"/>
      <c r="F431" s="1077"/>
      <c r="G431" s="1078"/>
      <c r="H431" s="1078"/>
      <c r="I431" s="1078"/>
      <c r="J431" s="1078"/>
      <c r="K431" s="1078"/>
      <c r="L431" s="1078"/>
      <c r="M431" s="1078"/>
      <c r="N431" s="1079"/>
      <c r="P431" s="280"/>
      <c r="V431" s="285"/>
      <c r="W431" s="300" t="b">
        <f>W428</f>
        <v>0</v>
      </c>
    </row>
    <row r="432" spans="2:23" ht="5.0999999999999996" customHeight="1" x14ac:dyDescent="0.2">
      <c r="B432" s="273"/>
      <c r="C432" s="354"/>
      <c r="D432" s="358"/>
      <c r="E432" s="355"/>
      <c r="F432" s="355"/>
      <c r="G432" s="355"/>
      <c r="H432" s="355"/>
      <c r="I432" s="355"/>
      <c r="J432" s="355"/>
      <c r="K432" s="355"/>
      <c r="L432" s="355"/>
      <c r="M432" s="355"/>
      <c r="N432" s="356"/>
      <c r="W432" s="285"/>
    </row>
    <row r="433" spans="2:23" ht="5.0999999999999996" customHeight="1" x14ac:dyDescent="0.2">
      <c r="B433" s="273"/>
      <c r="C433" s="351"/>
      <c r="D433" s="364"/>
      <c r="E433" s="352"/>
      <c r="F433" s="352"/>
      <c r="G433" s="352"/>
      <c r="H433" s="352"/>
      <c r="I433" s="352"/>
      <c r="J433" s="352"/>
      <c r="K433" s="352"/>
      <c r="L433" s="352"/>
      <c r="M433" s="352"/>
      <c r="N433" s="353"/>
    </row>
    <row r="434" spans="2:23" ht="12.75" customHeight="1" x14ac:dyDescent="0.2">
      <c r="B434" s="273"/>
      <c r="C434" s="354"/>
      <c r="D434" s="357" t="s">
        <v>943</v>
      </c>
      <c r="E434" s="1216" t="str">
        <f>Translations!$B$354</f>
        <v>Importation de chaleur mesurable dans cette sous-installation et exportation à partir de celle-ci</v>
      </c>
      <c r="F434" s="1216"/>
      <c r="G434" s="1216"/>
      <c r="H434" s="1216"/>
      <c r="I434" s="1216"/>
      <c r="J434" s="1216"/>
      <c r="K434" s="1216"/>
      <c r="L434" s="1216"/>
      <c r="M434" s="1216"/>
      <c r="N434" s="1217"/>
      <c r="P434" s="280"/>
      <c r="S434" s="285"/>
      <c r="T434" s="285"/>
    </row>
    <row r="435" spans="2:23" ht="12.75" customHeight="1" x14ac:dyDescent="0.2">
      <c r="B435" s="273"/>
      <c r="C435" s="354"/>
      <c r="D435" s="358" t="s">
        <v>118</v>
      </c>
      <c r="E435" s="1140" t="str">
        <f>Translations!$B$357</f>
        <v>Les flux de chaleur mesurable sont-ils pertinents pour la sous-installation?</v>
      </c>
      <c r="F435" s="1140"/>
      <c r="G435" s="1140"/>
      <c r="H435" s="1140"/>
      <c r="I435" s="1140"/>
      <c r="J435" s="1140"/>
      <c r="K435" s="1140"/>
      <c r="L435" s="1140"/>
      <c r="M435" s="1141"/>
      <c r="N435" s="1141"/>
      <c r="P435" s="280"/>
    </row>
    <row r="436" spans="2:23" ht="12.75" customHeight="1" x14ac:dyDescent="0.2">
      <c r="B436" s="273"/>
      <c r="C436" s="354"/>
      <c r="D436" s="358"/>
      <c r="E436" s="355"/>
      <c r="F436" s="355"/>
      <c r="G436" s="355"/>
      <c r="H436" s="355"/>
      <c r="I436" s="355"/>
      <c r="J436" s="1121" t="str">
        <f>IF(I308="","",IF(AND(M435&lt;&gt;"",M435=FALSE),HYPERLINK(Q436,EUconst_MsgGoOn),""))</f>
        <v/>
      </c>
      <c r="K436" s="1122"/>
      <c r="L436" s="1122"/>
      <c r="M436" s="1122"/>
      <c r="N436" s="1123"/>
      <c r="P436" s="24" t="s">
        <v>441</v>
      </c>
      <c r="Q436" s="414" t="str">
        <f>"#"&amp;ADDRESS(ROW(D476),COLUMN(D476))</f>
        <v>#$D$476</v>
      </c>
    </row>
    <row r="437" spans="2:23" ht="5.0999999999999996" customHeight="1" x14ac:dyDescent="0.2">
      <c r="B437" s="273"/>
      <c r="C437" s="354"/>
      <c r="D437" s="358"/>
      <c r="E437" s="358"/>
      <c r="F437" s="358"/>
      <c r="G437" s="358"/>
      <c r="H437" s="358"/>
      <c r="I437" s="358"/>
      <c r="J437" s="358"/>
      <c r="K437" s="358"/>
      <c r="L437" s="358"/>
      <c r="M437" s="358"/>
      <c r="N437" s="365"/>
      <c r="P437" s="24"/>
    </row>
    <row r="438" spans="2:23" ht="12.75" customHeight="1" x14ac:dyDescent="0.2">
      <c r="B438" s="273"/>
      <c r="C438" s="354"/>
      <c r="D438" s="358" t="s">
        <v>119</v>
      </c>
      <c r="E438" s="1140" t="str">
        <f>Translations!$B$249</f>
        <v>Informations relatives à la méthode appliquée</v>
      </c>
      <c r="F438" s="1140"/>
      <c r="G438" s="1140"/>
      <c r="H438" s="1140"/>
      <c r="I438" s="1140"/>
      <c r="J438" s="1140"/>
      <c r="K438" s="1140"/>
      <c r="L438" s="1140"/>
      <c r="M438" s="1140"/>
      <c r="N438" s="1208"/>
      <c r="P438" s="280"/>
    </row>
    <row r="439" spans="2:23" ht="25.5" customHeight="1" thickBot="1" x14ac:dyDescent="0.25">
      <c r="B439" s="273"/>
      <c r="C439" s="354"/>
      <c r="D439" s="355"/>
      <c r="E439" s="355"/>
      <c r="F439" s="355"/>
      <c r="G439" s="355"/>
      <c r="H439" s="355"/>
      <c r="I439" s="1215" t="str">
        <f>Translations!$B$254</f>
        <v>Source de données</v>
      </c>
      <c r="J439" s="1215"/>
      <c r="K439" s="1215" t="str">
        <f>Translations!$B$255</f>
        <v>Autre source de données (le cas échéant)</v>
      </c>
      <c r="L439" s="1215"/>
      <c r="M439" s="1215" t="str">
        <f>Translations!$B$255</f>
        <v>Autre source de données (le cas échéant)</v>
      </c>
      <c r="N439" s="1215"/>
      <c r="P439" s="280"/>
      <c r="W439" s="274" t="s">
        <v>417</v>
      </c>
    </row>
    <row r="440" spans="2:23" ht="12.75" customHeight="1" x14ac:dyDescent="0.2">
      <c r="B440" s="273"/>
      <c r="C440" s="354"/>
      <c r="D440" s="358"/>
      <c r="E440" s="360" t="s">
        <v>864</v>
      </c>
      <c r="F440" s="1222" t="str">
        <f>Translations!$B$359</f>
        <v>Chaleur mesurable importée</v>
      </c>
      <c r="G440" s="1222"/>
      <c r="H440" s="1223"/>
      <c r="I440" s="1082"/>
      <c r="J440" s="1083"/>
      <c r="K440" s="1084"/>
      <c r="L440" s="1085"/>
      <c r="M440" s="1084"/>
      <c r="N440" s="1086"/>
      <c r="W440" s="281" t="b">
        <f>AND(M435&lt;&gt;"",M435=FALSE)</f>
        <v>0</v>
      </c>
    </row>
    <row r="441" spans="2:23" ht="12.75" customHeight="1" x14ac:dyDescent="0.2">
      <c r="B441" s="273"/>
      <c r="C441" s="354"/>
      <c r="D441" s="358"/>
      <c r="E441" s="360" t="s">
        <v>865</v>
      </c>
      <c r="F441" s="1224" t="str">
        <f>Translations!$B$360</f>
        <v>Chaleur mesurable issue de pâte à papier</v>
      </c>
      <c r="G441" s="1224"/>
      <c r="H441" s="1225"/>
      <c r="I441" s="1226"/>
      <c r="J441" s="1227"/>
      <c r="K441" s="1138"/>
      <c r="L441" s="1228"/>
      <c r="M441" s="1138"/>
      <c r="N441" s="1139"/>
      <c r="W441" s="282" t="b">
        <f>W440</f>
        <v>0</v>
      </c>
    </row>
    <row r="442" spans="2:23" ht="12.75" customHeight="1" x14ac:dyDescent="0.2">
      <c r="B442" s="273"/>
      <c r="C442" s="354"/>
      <c r="D442" s="358"/>
      <c r="E442" s="360" t="s">
        <v>866</v>
      </c>
      <c r="F442" s="1224" t="str">
        <f>Translations!$B$361</f>
        <v>Chaleur mesurable issue de la production d’acide nitrique</v>
      </c>
      <c r="G442" s="1224"/>
      <c r="H442" s="1225"/>
      <c r="I442" s="1226"/>
      <c r="J442" s="1227"/>
      <c r="K442" s="1138"/>
      <c r="L442" s="1228"/>
      <c r="M442" s="1138"/>
      <c r="N442" s="1139"/>
      <c r="W442" s="282" t="b">
        <f>W441</f>
        <v>0</v>
      </c>
    </row>
    <row r="443" spans="2:23" ht="12.75" customHeight="1" x14ac:dyDescent="0.2">
      <c r="B443" s="273"/>
      <c r="C443" s="354"/>
      <c r="D443" s="358"/>
      <c r="E443" s="360" t="s">
        <v>867</v>
      </c>
      <c r="F443" s="1229" t="str">
        <f>Translations!$B$362</f>
        <v>Chaleur mesurable exportée</v>
      </c>
      <c r="G443" s="1229"/>
      <c r="H443" s="1230"/>
      <c r="I443" s="1094"/>
      <c r="J443" s="1131"/>
      <c r="K443" s="1096"/>
      <c r="L443" s="1132"/>
      <c r="M443" s="1096"/>
      <c r="N443" s="1097"/>
      <c r="W443" s="282" t="b">
        <f>W442</f>
        <v>0</v>
      </c>
    </row>
    <row r="444" spans="2:23" ht="12.75" customHeight="1" x14ac:dyDescent="0.2">
      <c r="B444" s="273"/>
      <c r="C444" s="354"/>
      <c r="D444" s="358"/>
      <c r="E444" s="360" t="s">
        <v>868</v>
      </c>
      <c r="F444" s="1214" t="str">
        <f>Translations!$B$274</f>
        <v xml:space="preserve">Flux de chaleur mesurable nette </v>
      </c>
      <c r="G444" s="1214"/>
      <c r="H444" s="1212"/>
      <c r="I444" s="1087"/>
      <c r="J444" s="1088"/>
      <c r="K444" s="1089"/>
      <c r="L444" s="1090"/>
      <c r="M444" s="1089"/>
      <c r="N444" s="1091"/>
      <c r="W444" s="282" t="b">
        <f>W443</f>
        <v>0</v>
      </c>
    </row>
    <row r="445" spans="2:23" ht="5.0999999999999996" customHeight="1" x14ac:dyDescent="0.2">
      <c r="B445" s="273"/>
      <c r="C445" s="354"/>
      <c r="D445" s="358"/>
      <c r="E445" s="355"/>
      <c r="F445" s="355"/>
      <c r="G445" s="355"/>
      <c r="H445" s="355"/>
      <c r="I445" s="355"/>
      <c r="J445" s="355"/>
      <c r="K445" s="355"/>
      <c r="L445" s="355"/>
      <c r="M445" s="355"/>
      <c r="N445" s="356"/>
      <c r="P445" s="280"/>
      <c r="W445" s="283"/>
    </row>
    <row r="446" spans="2:23" ht="12.75" customHeight="1" x14ac:dyDescent="0.2">
      <c r="B446" s="273"/>
      <c r="C446" s="354"/>
      <c r="D446" s="358"/>
      <c r="E446" s="360" t="s">
        <v>868</v>
      </c>
      <c r="F446" s="1218" t="str">
        <f>Translations!$B$257</f>
        <v>Description de la méthode appliquée</v>
      </c>
      <c r="G446" s="1218"/>
      <c r="H446" s="1218"/>
      <c r="I446" s="1218"/>
      <c r="J446" s="1218"/>
      <c r="K446" s="1218"/>
      <c r="L446" s="1218"/>
      <c r="M446" s="1218"/>
      <c r="N446" s="1219"/>
      <c r="P446" s="280"/>
      <c r="W446" s="283"/>
    </row>
    <row r="447" spans="2:23" ht="5.0999999999999996" customHeight="1" x14ac:dyDescent="0.2">
      <c r="B447" s="273"/>
      <c r="C447" s="354"/>
      <c r="D447" s="355"/>
      <c r="E447" s="359"/>
      <c r="F447" s="577"/>
      <c r="G447" s="584"/>
      <c r="H447" s="584"/>
      <c r="I447" s="584"/>
      <c r="J447" s="584"/>
      <c r="K447" s="584"/>
      <c r="L447" s="584"/>
      <c r="M447" s="584"/>
      <c r="N447" s="585"/>
      <c r="W447" s="283"/>
    </row>
    <row r="448" spans="2:23" ht="12.75" customHeight="1" x14ac:dyDescent="0.2">
      <c r="B448" s="273"/>
      <c r="C448" s="354"/>
      <c r="D448" s="358"/>
      <c r="E448" s="360"/>
      <c r="F448" s="1135" t="str">
        <f>IF(I308&lt;&gt;"",HYPERLINK("#" &amp; Q448,EUConst_MsgDescription),"")</f>
        <v/>
      </c>
      <c r="G448" s="1114"/>
      <c r="H448" s="1114"/>
      <c r="I448" s="1114"/>
      <c r="J448" s="1114"/>
      <c r="K448" s="1114"/>
      <c r="L448" s="1114"/>
      <c r="M448" s="1114"/>
      <c r="N448" s="1115"/>
      <c r="P448" s="24" t="s">
        <v>441</v>
      </c>
      <c r="Q448" s="414" t="str">
        <f>"#"&amp;ADDRESS(ROW($C$10),COLUMN($C$10))</f>
        <v>#$C$10</v>
      </c>
      <c r="W448" s="283"/>
    </row>
    <row r="449" spans="1:23" ht="5.0999999999999996" customHeight="1" x14ac:dyDescent="0.2">
      <c r="C449" s="354"/>
      <c r="D449" s="358"/>
      <c r="E449" s="361"/>
      <c r="F449" s="1136"/>
      <c r="G449" s="1136"/>
      <c r="H449" s="1136"/>
      <c r="I449" s="1136"/>
      <c r="J449" s="1136"/>
      <c r="K449" s="1136"/>
      <c r="L449" s="1136"/>
      <c r="M449" s="1136"/>
      <c r="N449" s="1137"/>
      <c r="P449" s="280"/>
      <c r="W449" s="283"/>
    </row>
    <row r="450" spans="1:23" s="278" customFormat="1" ht="50.1" customHeight="1" x14ac:dyDescent="0.2">
      <c r="A450" s="285"/>
      <c r="B450" s="12"/>
      <c r="C450" s="354"/>
      <c r="D450" s="361"/>
      <c r="E450" s="361"/>
      <c r="F450" s="1077"/>
      <c r="G450" s="1078"/>
      <c r="H450" s="1078"/>
      <c r="I450" s="1078"/>
      <c r="J450" s="1078"/>
      <c r="K450" s="1078"/>
      <c r="L450" s="1078"/>
      <c r="M450" s="1078"/>
      <c r="N450" s="1079"/>
      <c r="O450" s="38"/>
      <c r="P450" s="284"/>
      <c r="Q450" s="285"/>
      <c r="R450" s="285"/>
      <c r="S450" s="274"/>
      <c r="T450" s="274"/>
      <c r="U450" s="285"/>
      <c r="V450" s="285"/>
      <c r="W450" s="286" t="b">
        <f>W444</f>
        <v>0</v>
      </c>
    </row>
    <row r="451" spans="1:23" ht="5.0999999999999996" customHeight="1" x14ac:dyDescent="0.2">
      <c r="C451" s="354"/>
      <c r="D451" s="358"/>
      <c r="E451" s="355"/>
      <c r="F451" s="355"/>
      <c r="G451" s="355"/>
      <c r="H451" s="355"/>
      <c r="I451" s="355"/>
      <c r="J451" s="355"/>
      <c r="K451" s="355"/>
      <c r="L451" s="355"/>
      <c r="M451" s="355"/>
      <c r="N451" s="356"/>
      <c r="W451" s="283"/>
    </row>
    <row r="452" spans="1:23" ht="12.75" customHeight="1" x14ac:dyDescent="0.2">
      <c r="C452" s="354"/>
      <c r="D452" s="358"/>
      <c r="E452" s="360"/>
      <c r="F452" s="1199" t="str">
        <f>Translations!$B$210</f>
        <v>Référence de fichiers externes, le cas échéant</v>
      </c>
      <c r="G452" s="1199"/>
      <c r="H452" s="1199"/>
      <c r="I452" s="1199"/>
      <c r="J452" s="1199"/>
      <c r="K452" s="1049"/>
      <c r="L452" s="1049"/>
      <c r="M452" s="1049"/>
      <c r="N452" s="1049"/>
      <c r="W452" s="286" t="b">
        <f>W450</f>
        <v>0</v>
      </c>
    </row>
    <row r="453" spans="1:23" ht="5.0999999999999996" customHeight="1" x14ac:dyDescent="0.2">
      <c r="C453" s="354"/>
      <c r="D453" s="358"/>
      <c r="E453" s="355"/>
      <c r="F453" s="355"/>
      <c r="G453" s="355"/>
      <c r="H453" s="355"/>
      <c r="I453" s="355"/>
      <c r="J453" s="355"/>
      <c r="K453" s="355"/>
      <c r="L453" s="355"/>
      <c r="M453" s="355"/>
      <c r="N453" s="356"/>
      <c r="P453" s="280"/>
      <c r="V453" s="285"/>
      <c r="W453" s="283"/>
    </row>
    <row r="454" spans="1:23" ht="12.75" customHeight="1" x14ac:dyDescent="0.2">
      <c r="C454" s="354"/>
      <c r="D454" s="358" t="s">
        <v>120</v>
      </c>
      <c r="E454" s="1220" t="str">
        <f>Translations!$B$258</f>
        <v>La hiérarchie a-t-elle été respectée?</v>
      </c>
      <c r="F454" s="1220"/>
      <c r="G454" s="1220"/>
      <c r="H454" s="1221"/>
      <c r="I454" s="291"/>
      <c r="J454" s="366" t="str">
        <f>Translations!$B$259</f>
        <v xml:space="preserve"> Si tel n'est pas le cas, pourquoi?</v>
      </c>
      <c r="K454" s="1087"/>
      <c r="L454" s="1088"/>
      <c r="M454" s="1088"/>
      <c r="N454" s="1104"/>
      <c r="P454" s="280"/>
      <c r="V454" s="288" t="b">
        <f>W452</f>
        <v>0</v>
      </c>
      <c r="W454" s="289" t="b">
        <f>OR(W450,AND(I454&lt;&gt;"",I454=TRUE))</f>
        <v>0</v>
      </c>
    </row>
    <row r="455" spans="1:23" ht="5.0999999999999996" customHeight="1" x14ac:dyDescent="0.2">
      <c r="C455" s="354"/>
      <c r="D455" s="355"/>
      <c r="E455" s="581"/>
      <c r="F455" s="581"/>
      <c r="G455" s="581"/>
      <c r="H455" s="581"/>
      <c r="I455" s="581"/>
      <c r="J455" s="581"/>
      <c r="K455" s="581"/>
      <c r="L455" s="581"/>
      <c r="M455" s="581"/>
      <c r="N455" s="582"/>
      <c r="P455" s="280"/>
      <c r="V455" s="285"/>
      <c r="W455" s="283"/>
    </row>
    <row r="456" spans="1:23" ht="12.75" customHeight="1" x14ac:dyDescent="0.2">
      <c r="C456" s="354"/>
      <c r="D456" s="367"/>
      <c r="E456" s="367"/>
      <c r="F456" s="1218" t="str">
        <f>Translations!$B$264</f>
        <v>Autres précisions concernant l’écart pris rapport à la hiérarchie</v>
      </c>
      <c r="G456" s="1218"/>
      <c r="H456" s="1218"/>
      <c r="I456" s="1218"/>
      <c r="J456" s="1218"/>
      <c r="K456" s="1218"/>
      <c r="L456" s="1218"/>
      <c r="M456" s="1218"/>
      <c r="N456" s="1219"/>
      <c r="P456" s="280"/>
      <c r="V456" s="285"/>
      <c r="W456" s="283"/>
    </row>
    <row r="457" spans="1:23" ht="25.5" customHeight="1" x14ac:dyDescent="0.2">
      <c r="C457" s="354"/>
      <c r="D457" s="367"/>
      <c r="E457" s="367"/>
      <c r="F457" s="1077"/>
      <c r="G457" s="1078"/>
      <c r="H457" s="1078"/>
      <c r="I457" s="1078"/>
      <c r="J457" s="1078"/>
      <c r="K457" s="1078"/>
      <c r="L457" s="1078"/>
      <c r="M457" s="1078"/>
      <c r="N457" s="1079"/>
      <c r="P457" s="280"/>
      <c r="V457" s="285"/>
      <c r="W457" s="286" t="b">
        <f>W454</f>
        <v>0</v>
      </c>
    </row>
    <row r="458" spans="1:23" ht="5.0999999999999996" customHeight="1" x14ac:dyDescent="0.2">
      <c r="C458" s="354"/>
      <c r="D458" s="355"/>
      <c r="E458" s="581"/>
      <c r="F458" s="581"/>
      <c r="G458" s="581"/>
      <c r="H458" s="581"/>
      <c r="I458" s="581"/>
      <c r="J458" s="581"/>
      <c r="K458" s="581"/>
      <c r="L458" s="581"/>
      <c r="M458" s="581"/>
      <c r="N458" s="582"/>
      <c r="P458" s="280"/>
      <c r="V458" s="285"/>
      <c r="W458" s="283"/>
    </row>
    <row r="459" spans="1:23" ht="12.75" customHeight="1" x14ac:dyDescent="0.2">
      <c r="C459" s="354"/>
      <c r="D459" s="358" t="s">
        <v>121</v>
      </c>
      <c r="E459" s="1140" t="str">
        <f>Translations!$B$363</f>
        <v>Description de la méthode de détermination des facteurs d’émission correspondants conformément à l’annexe VII, sections 10.1.2 et 10.1.3, des RATG.</v>
      </c>
      <c r="F459" s="1140"/>
      <c r="G459" s="1140"/>
      <c r="H459" s="1140"/>
      <c r="I459" s="1140"/>
      <c r="J459" s="1140"/>
      <c r="K459" s="1140"/>
      <c r="L459" s="1140"/>
      <c r="M459" s="1140"/>
      <c r="N459" s="1208"/>
      <c r="P459" s="280"/>
      <c r="V459" s="285"/>
      <c r="W459" s="283"/>
    </row>
    <row r="460" spans="1:23" ht="5.0999999999999996" customHeight="1" x14ac:dyDescent="0.2">
      <c r="C460" s="354"/>
      <c r="D460" s="355"/>
      <c r="E460" s="359"/>
      <c r="F460" s="577"/>
      <c r="G460" s="584"/>
      <c r="H460" s="584"/>
      <c r="I460" s="584"/>
      <c r="J460" s="584"/>
      <c r="K460" s="584"/>
      <c r="L460" s="584"/>
      <c r="M460" s="584"/>
      <c r="N460" s="585"/>
      <c r="W460" s="283"/>
    </row>
    <row r="461" spans="1:23" ht="12.75" customHeight="1" x14ac:dyDescent="0.2">
      <c r="C461" s="354"/>
      <c r="D461" s="358"/>
      <c r="E461" s="360"/>
      <c r="F461" s="1135" t="str">
        <f>IF(I308&lt;&gt;"",HYPERLINK("#" &amp; Q461,EUConst_MsgDescription),"")</f>
        <v/>
      </c>
      <c r="G461" s="1114"/>
      <c r="H461" s="1114"/>
      <c r="I461" s="1114"/>
      <c r="J461" s="1114"/>
      <c r="K461" s="1114"/>
      <c r="L461" s="1114"/>
      <c r="M461" s="1114"/>
      <c r="N461" s="1115"/>
      <c r="P461" s="24" t="s">
        <v>441</v>
      </c>
      <c r="Q461" s="414" t="str">
        <f>"#"&amp;ADDRESS(ROW($C$10),COLUMN($C$10))</f>
        <v>#$C$10</v>
      </c>
      <c r="W461" s="283"/>
    </row>
    <row r="462" spans="1:23" ht="5.0999999999999996" customHeight="1" x14ac:dyDescent="0.2">
      <c r="C462" s="354"/>
      <c r="D462" s="358"/>
      <c r="E462" s="361"/>
      <c r="F462" s="1136"/>
      <c r="G462" s="1136"/>
      <c r="H462" s="1136"/>
      <c r="I462" s="1136"/>
      <c r="J462" s="1136"/>
      <c r="K462" s="1136"/>
      <c r="L462" s="1136"/>
      <c r="M462" s="1136"/>
      <c r="N462" s="1137"/>
      <c r="P462" s="280"/>
      <c r="W462" s="283"/>
    </row>
    <row r="463" spans="1:23" s="278" customFormat="1" ht="50.1" customHeight="1" x14ac:dyDescent="0.2">
      <c r="A463" s="285"/>
      <c r="B463" s="12"/>
      <c r="C463" s="354"/>
      <c r="D463" s="367"/>
      <c r="E463" s="368"/>
      <c r="F463" s="1077"/>
      <c r="G463" s="1078"/>
      <c r="H463" s="1078"/>
      <c r="I463" s="1078"/>
      <c r="J463" s="1078"/>
      <c r="K463" s="1078"/>
      <c r="L463" s="1078"/>
      <c r="M463" s="1078"/>
      <c r="N463" s="1079"/>
      <c r="O463" s="38"/>
      <c r="P463" s="301"/>
      <c r="Q463" s="274"/>
      <c r="R463" s="285"/>
      <c r="S463" s="274"/>
      <c r="T463" s="274"/>
      <c r="U463" s="285"/>
      <c r="V463" s="285"/>
      <c r="W463" s="286" t="b">
        <f>W452</f>
        <v>0</v>
      </c>
    </row>
    <row r="464" spans="1:23" ht="5.0999999999999996" customHeight="1" x14ac:dyDescent="0.2">
      <c r="C464" s="354"/>
      <c r="D464" s="358"/>
      <c r="E464" s="355"/>
      <c r="F464" s="355"/>
      <c r="G464" s="355"/>
      <c r="H464" s="355"/>
      <c r="I464" s="355"/>
      <c r="J464" s="355"/>
      <c r="K464" s="355"/>
      <c r="L464" s="355"/>
      <c r="M464" s="355"/>
      <c r="N464" s="356"/>
      <c r="W464" s="283"/>
    </row>
    <row r="465" spans="2:23" ht="12.75" customHeight="1" x14ac:dyDescent="0.2">
      <c r="C465" s="354"/>
      <c r="D465" s="358"/>
      <c r="E465" s="360"/>
      <c r="F465" s="1199" t="str">
        <f>Translations!$B$210</f>
        <v>Référence de fichiers externes, le cas échéant</v>
      </c>
      <c r="G465" s="1199"/>
      <c r="H465" s="1199"/>
      <c r="I465" s="1199"/>
      <c r="J465" s="1199"/>
      <c r="K465" s="1049"/>
      <c r="L465" s="1049"/>
      <c r="M465" s="1049"/>
      <c r="N465" s="1049"/>
      <c r="W465" s="286" t="b">
        <f>W463</f>
        <v>0</v>
      </c>
    </row>
    <row r="466" spans="2:23" ht="5.0999999999999996" customHeight="1" x14ac:dyDescent="0.2">
      <c r="C466" s="354"/>
      <c r="D466" s="355"/>
      <c r="E466" s="581"/>
      <c r="F466" s="581"/>
      <c r="G466" s="581"/>
      <c r="H466" s="581"/>
      <c r="I466" s="581"/>
      <c r="J466" s="581"/>
      <c r="K466" s="581"/>
      <c r="L466" s="581"/>
      <c r="M466" s="581"/>
      <c r="N466" s="582"/>
      <c r="P466" s="280"/>
      <c r="R466" s="285"/>
      <c r="V466" s="285"/>
      <c r="W466" s="283"/>
    </row>
    <row r="467" spans="2:23" ht="12.75" customHeight="1" x14ac:dyDescent="0.2">
      <c r="C467" s="354"/>
      <c r="D467" s="358" t="s">
        <v>122</v>
      </c>
      <c r="E467" s="1140" t="str">
        <f>Translations!$B$366</f>
        <v>Les flux de chaleur mesurable importés de sous-installations produisant de la pâte à papier sont-ils pertinents?</v>
      </c>
      <c r="F467" s="1140"/>
      <c r="G467" s="1140"/>
      <c r="H467" s="1140"/>
      <c r="I467" s="1140"/>
      <c r="J467" s="1140"/>
      <c r="K467" s="1140"/>
      <c r="L467" s="1140"/>
      <c r="M467" s="1141"/>
      <c r="N467" s="1141"/>
      <c r="P467" s="280"/>
      <c r="R467" s="285"/>
      <c r="V467" s="285"/>
      <c r="W467" s="286" t="b">
        <f>W465</f>
        <v>0</v>
      </c>
    </row>
    <row r="468" spans="2:23" ht="5.0999999999999996" customHeight="1" x14ac:dyDescent="0.2">
      <c r="C468" s="354"/>
      <c r="D468" s="355"/>
      <c r="E468" s="581"/>
      <c r="F468" s="581"/>
      <c r="G468" s="581"/>
      <c r="H468" s="581"/>
      <c r="I468" s="581"/>
      <c r="J468" s="581"/>
      <c r="K468" s="581"/>
      <c r="L468" s="581"/>
      <c r="M468" s="581"/>
      <c r="N468" s="582"/>
      <c r="P468" s="280"/>
      <c r="R468" s="285"/>
      <c r="V468" s="285"/>
      <c r="W468" s="283"/>
    </row>
    <row r="469" spans="2:23" ht="12.75" customHeight="1" x14ac:dyDescent="0.2">
      <c r="C469" s="354"/>
      <c r="D469" s="355"/>
      <c r="E469" s="355"/>
      <c r="F469" s="1218" t="str">
        <f>Translations!$B$257</f>
        <v>Description de la méthode appliquée</v>
      </c>
      <c r="G469" s="1218"/>
      <c r="H469" s="1218"/>
      <c r="I469" s="1218"/>
      <c r="J469" s="1218"/>
      <c r="K469" s="1218"/>
      <c r="L469" s="1218"/>
      <c r="M469" s="1218"/>
      <c r="N469" s="1219"/>
      <c r="P469" s="280"/>
      <c r="R469" s="285"/>
      <c r="V469" s="285"/>
      <c r="W469" s="283"/>
    </row>
    <row r="470" spans="2:23" ht="5.0999999999999996" customHeight="1" x14ac:dyDescent="0.2">
      <c r="C470" s="354"/>
      <c r="D470" s="355"/>
      <c r="E470" s="581"/>
      <c r="F470" s="581"/>
      <c r="G470" s="581"/>
      <c r="H470" s="581"/>
      <c r="I470" s="581"/>
      <c r="J470" s="581"/>
      <c r="K470" s="581"/>
      <c r="L470" s="581"/>
      <c r="M470" s="581"/>
      <c r="N470" s="582"/>
      <c r="P470" s="280"/>
      <c r="R470" s="285"/>
      <c r="V470" s="285"/>
      <c r="W470" s="283"/>
    </row>
    <row r="471" spans="2:23" ht="12.75" customHeight="1" x14ac:dyDescent="0.2">
      <c r="C471" s="354"/>
      <c r="D471" s="358"/>
      <c r="E471" s="360"/>
      <c r="F471" s="1135" t="str">
        <f>IF(I308&lt;&gt;"",HYPERLINK("#" &amp; Q471,EUConst_MsgDescription),"")</f>
        <v/>
      </c>
      <c r="G471" s="1114"/>
      <c r="H471" s="1114"/>
      <c r="I471" s="1114"/>
      <c r="J471" s="1114"/>
      <c r="K471" s="1114"/>
      <c r="L471" s="1114"/>
      <c r="M471" s="1114"/>
      <c r="N471" s="1115"/>
      <c r="P471" s="24" t="s">
        <v>441</v>
      </c>
      <c r="Q471" s="414" t="str">
        <f>"#"&amp;ADDRESS(ROW($C$10),COLUMN($C$10))</f>
        <v>#$C$10</v>
      </c>
      <c r="W471" s="283"/>
    </row>
    <row r="472" spans="2:23" ht="5.0999999999999996" customHeight="1" x14ac:dyDescent="0.2">
      <c r="C472" s="354"/>
      <c r="D472" s="358"/>
      <c r="E472" s="361"/>
      <c r="F472" s="1136"/>
      <c r="G472" s="1136"/>
      <c r="H472" s="1136"/>
      <c r="I472" s="1136"/>
      <c r="J472" s="1136"/>
      <c r="K472" s="1136"/>
      <c r="L472" s="1136"/>
      <c r="M472" s="1136"/>
      <c r="N472" s="1137"/>
      <c r="P472" s="280"/>
      <c r="W472" s="283"/>
    </row>
    <row r="473" spans="2:23" ht="50.1" customHeight="1" thickBot="1" x14ac:dyDescent="0.25">
      <c r="C473" s="354"/>
      <c r="D473" s="355"/>
      <c r="E473" s="355"/>
      <c r="F473" s="1077"/>
      <c r="G473" s="1078"/>
      <c r="H473" s="1078"/>
      <c r="I473" s="1078"/>
      <c r="J473" s="1078"/>
      <c r="K473" s="1078"/>
      <c r="L473" s="1078"/>
      <c r="M473" s="1078"/>
      <c r="N473" s="1079"/>
      <c r="P473" s="280"/>
      <c r="R473" s="285"/>
      <c r="V473" s="285"/>
      <c r="W473" s="302" t="b">
        <f>OR(W467,AND(M467&lt;&gt;"",M467=FALSE))</f>
        <v>0</v>
      </c>
    </row>
    <row r="474" spans="2:23" ht="5.0999999999999996" customHeight="1" x14ac:dyDescent="0.2">
      <c r="C474" s="354"/>
      <c r="D474" s="358"/>
      <c r="E474" s="355"/>
      <c r="F474" s="355"/>
      <c r="G474" s="355"/>
      <c r="H474" s="355"/>
      <c r="I474" s="355"/>
      <c r="J474" s="355"/>
      <c r="K474" s="355"/>
      <c r="L474" s="355"/>
      <c r="M474" s="355"/>
      <c r="N474" s="356"/>
    </row>
    <row r="475" spans="2:23" ht="5.0999999999999996" customHeight="1" x14ac:dyDescent="0.2">
      <c r="B475" s="273"/>
      <c r="C475" s="351"/>
      <c r="D475" s="364"/>
      <c r="E475" s="352"/>
      <c r="F475" s="352"/>
      <c r="G475" s="352"/>
      <c r="H475" s="352"/>
      <c r="I475" s="352"/>
      <c r="J475" s="352"/>
      <c r="K475" s="352"/>
      <c r="L475" s="352"/>
      <c r="M475" s="352"/>
      <c r="N475" s="353"/>
    </row>
    <row r="476" spans="2:23" ht="12.75" customHeight="1" x14ac:dyDescent="0.2">
      <c r="B476" s="273"/>
      <c r="C476" s="354"/>
      <c r="D476" s="357" t="s">
        <v>951</v>
      </c>
      <c r="E476" s="1216" t="str">
        <f>Translations!$B$367</f>
        <v>Bilan des gaz résiduaires pour cette sous-installation</v>
      </c>
      <c r="F476" s="1216"/>
      <c r="G476" s="1216"/>
      <c r="H476" s="1216"/>
      <c r="I476" s="1216"/>
      <c r="J476" s="1216"/>
      <c r="K476" s="1216"/>
      <c r="L476" s="1216"/>
      <c r="M476" s="1216"/>
      <c r="N476" s="1217"/>
    </row>
    <row r="477" spans="2:23" ht="12.75" customHeight="1" x14ac:dyDescent="0.2">
      <c r="B477" s="273"/>
      <c r="C477" s="354"/>
      <c r="D477" s="358" t="s">
        <v>118</v>
      </c>
      <c r="E477" s="1140" t="str">
        <f>Translations!$B$370</f>
        <v>Des gaz résiduaires sont-ils pertinents pour cette sous-installation?</v>
      </c>
      <c r="F477" s="1140"/>
      <c r="G477" s="1140"/>
      <c r="H477" s="1140"/>
      <c r="I477" s="1140"/>
      <c r="J477" s="1140"/>
      <c r="K477" s="1140"/>
      <c r="L477" s="1140"/>
      <c r="M477" s="1141"/>
      <c r="N477" s="1141"/>
    </row>
    <row r="478" spans="2:23" ht="12.75" customHeight="1" x14ac:dyDescent="0.2">
      <c r="B478" s="273"/>
      <c r="C478" s="354"/>
      <c r="D478" s="358"/>
      <c r="E478" s="355"/>
      <c r="F478" s="355"/>
      <c r="G478" s="355"/>
      <c r="H478" s="355"/>
      <c r="I478" s="355"/>
      <c r="J478" s="1121" t="str">
        <f>IF(I308="","",IF(AND(M477&lt;&gt;"",M477=FALSE),HYPERLINK(Q478,EUconst_MsgGoOn),""))</f>
        <v/>
      </c>
      <c r="K478" s="1122"/>
      <c r="L478" s="1122"/>
      <c r="M478" s="1122"/>
      <c r="N478" s="1123"/>
      <c r="P478" s="24" t="s">
        <v>441</v>
      </c>
      <c r="Q478" s="414" t="str">
        <f>"#JUMP_F"&amp;P308+1</f>
        <v>#JUMP_F2</v>
      </c>
    </row>
    <row r="479" spans="2:23" ht="5.0999999999999996" customHeight="1" x14ac:dyDescent="0.2">
      <c r="B479" s="273"/>
      <c r="C479" s="354"/>
      <c r="D479" s="358"/>
      <c r="E479" s="355"/>
      <c r="F479" s="355"/>
      <c r="G479" s="355"/>
      <c r="H479" s="355"/>
      <c r="I479" s="355"/>
      <c r="J479" s="355"/>
      <c r="K479" s="355"/>
      <c r="L479" s="355"/>
      <c r="M479" s="355"/>
      <c r="N479" s="356"/>
    </row>
    <row r="480" spans="2:23" ht="12.75" customHeight="1" x14ac:dyDescent="0.2">
      <c r="B480" s="273"/>
      <c r="C480" s="354"/>
      <c r="D480" s="358" t="s">
        <v>119</v>
      </c>
      <c r="E480" s="1140" t="str">
        <f>Translations!$B$249</f>
        <v>Informations relatives à la méthode appliquée</v>
      </c>
      <c r="F480" s="1140"/>
      <c r="G480" s="1140"/>
      <c r="H480" s="1140"/>
      <c r="I480" s="1140"/>
      <c r="J480" s="1140"/>
      <c r="K480" s="1140"/>
      <c r="L480" s="1140"/>
      <c r="M480" s="1140"/>
      <c r="N480" s="1208"/>
    </row>
    <row r="481" spans="2:23" ht="25.5" customHeight="1" thickBot="1" x14ac:dyDescent="0.25">
      <c r="B481" s="273"/>
      <c r="C481" s="354"/>
      <c r="D481" s="355"/>
      <c r="E481" s="355"/>
      <c r="F481" s="372"/>
      <c r="G481" s="355"/>
      <c r="H481" s="355"/>
      <c r="I481" s="1215" t="str">
        <f>Translations!$B$254</f>
        <v>Source de données</v>
      </c>
      <c r="J481" s="1215"/>
      <c r="K481" s="1215" t="str">
        <f>Translations!$B$255</f>
        <v>Autre source de données (le cas échéant)</v>
      </c>
      <c r="L481" s="1215"/>
      <c r="M481" s="1215" t="str">
        <f>Translations!$B$255</f>
        <v>Autre source de données (le cas échéant)</v>
      </c>
      <c r="N481" s="1215"/>
      <c r="W481" s="274" t="s">
        <v>417</v>
      </c>
    </row>
    <row r="482" spans="2:23" ht="12.75" customHeight="1" x14ac:dyDescent="0.2">
      <c r="B482" s="273"/>
      <c r="C482" s="354"/>
      <c r="D482" s="358"/>
      <c r="E482" s="360" t="s">
        <v>864</v>
      </c>
      <c r="F482" s="1222" t="str">
        <f>Translations!$B$374</f>
        <v>Gaz résiduaires produits</v>
      </c>
      <c r="G482" s="1222"/>
      <c r="H482" s="1223"/>
      <c r="I482" s="1082"/>
      <c r="J482" s="1083"/>
      <c r="K482" s="1084"/>
      <c r="L482" s="1085"/>
      <c r="M482" s="1084"/>
      <c r="N482" s="1086"/>
      <c r="W482" s="281" t="b">
        <f>AND(M477&lt;&gt;"",M477=FALSE)</f>
        <v>0</v>
      </c>
    </row>
    <row r="483" spans="2:23" ht="12.75" customHeight="1" x14ac:dyDescent="0.2">
      <c r="B483" s="273"/>
      <c r="C483" s="354"/>
      <c r="D483" s="358"/>
      <c r="E483" s="360" t="s">
        <v>865</v>
      </c>
      <c r="F483" s="1224" t="str">
        <f>Translations!$B$256</f>
        <v>Contenu énergétique</v>
      </c>
      <c r="G483" s="1224"/>
      <c r="H483" s="1225"/>
      <c r="I483" s="1226"/>
      <c r="J483" s="1227"/>
      <c r="K483" s="1138"/>
      <c r="L483" s="1228"/>
      <c r="M483" s="1138"/>
      <c r="N483" s="1139"/>
      <c r="W483" s="282" t="b">
        <f>W482</f>
        <v>0</v>
      </c>
    </row>
    <row r="484" spans="2:23" ht="12.75" customHeight="1" x14ac:dyDescent="0.2">
      <c r="B484" s="273"/>
      <c r="C484" s="354"/>
      <c r="D484" s="358"/>
      <c r="E484" s="360" t="s">
        <v>866</v>
      </c>
      <c r="F484" s="1229" t="str">
        <f>Translations!$B$375</f>
        <v>Facteur d’émission</v>
      </c>
      <c r="G484" s="1229"/>
      <c r="H484" s="1230"/>
      <c r="I484" s="1094"/>
      <c r="J484" s="1131"/>
      <c r="K484" s="1096"/>
      <c r="L484" s="1132"/>
      <c r="M484" s="1096"/>
      <c r="N484" s="1097"/>
      <c r="W484" s="282" t="b">
        <f>W483</f>
        <v>0</v>
      </c>
    </row>
    <row r="485" spans="2:23" ht="12.75" customHeight="1" x14ac:dyDescent="0.2">
      <c r="B485" s="273"/>
      <c r="C485" s="354"/>
      <c r="D485" s="358"/>
      <c r="E485" s="360" t="s">
        <v>867</v>
      </c>
      <c r="F485" s="1222" t="str">
        <f>Translations!$B$376</f>
        <v>Gaz résiduaires consommés</v>
      </c>
      <c r="G485" s="1222"/>
      <c r="H485" s="1223"/>
      <c r="I485" s="1082"/>
      <c r="J485" s="1083"/>
      <c r="K485" s="1084"/>
      <c r="L485" s="1085"/>
      <c r="M485" s="1084"/>
      <c r="N485" s="1086"/>
      <c r="W485" s="282" t="b">
        <f t="shared" ref="W485:W496" si="1">W484</f>
        <v>0</v>
      </c>
    </row>
    <row r="486" spans="2:23" ht="12.75" customHeight="1" x14ac:dyDescent="0.2">
      <c r="B486" s="273"/>
      <c r="C486" s="354"/>
      <c r="D486" s="358"/>
      <c r="E486" s="360" t="s">
        <v>868</v>
      </c>
      <c r="F486" s="1224" t="str">
        <f>Translations!$B$256</f>
        <v>Contenu énergétique</v>
      </c>
      <c r="G486" s="1224"/>
      <c r="H486" s="1225"/>
      <c r="I486" s="1226"/>
      <c r="J486" s="1227"/>
      <c r="K486" s="1138"/>
      <c r="L486" s="1228"/>
      <c r="M486" s="1138"/>
      <c r="N486" s="1139"/>
      <c r="W486" s="282" t="b">
        <f t="shared" si="1"/>
        <v>0</v>
      </c>
    </row>
    <row r="487" spans="2:23" ht="12.75" customHeight="1" x14ac:dyDescent="0.2">
      <c r="B487" s="273"/>
      <c r="C487" s="354"/>
      <c r="D487" s="358"/>
      <c r="E487" s="360" t="s">
        <v>869</v>
      </c>
      <c r="F487" s="1229" t="str">
        <f>Translations!$B$375</f>
        <v>Facteur d’émission</v>
      </c>
      <c r="G487" s="1229"/>
      <c r="H487" s="1230"/>
      <c r="I487" s="1094"/>
      <c r="J487" s="1131"/>
      <c r="K487" s="1096"/>
      <c r="L487" s="1132"/>
      <c r="M487" s="1096"/>
      <c r="N487" s="1097"/>
      <c r="W487" s="282" t="b">
        <f t="shared" si="1"/>
        <v>0</v>
      </c>
    </row>
    <row r="488" spans="2:23" ht="12.75" customHeight="1" x14ac:dyDescent="0.2">
      <c r="B488" s="273"/>
      <c r="C488" s="354"/>
      <c r="D488" s="358"/>
      <c r="E488" s="360" t="s">
        <v>870</v>
      </c>
      <c r="F488" s="1222" t="str">
        <f>Translations!$B$377</f>
        <v>Gaz résiduaires mis en torchère (pour des motifs autres que des raisons de sécurité)</v>
      </c>
      <c r="G488" s="1222"/>
      <c r="H488" s="1223"/>
      <c r="I488" s="1082"/>
      <c r="J488" s="1083"/>
      <c r="K488" s="1084"/>
      <c r="L488" s="1085"/>
      <c r="M488" s="1084"/>
      <c r="N488" s="1086"/>
      <c r="W488" s="282" t="b">
        <f t="shared" si="1"/>
        <v>0</v>
      </c>
    </row>
    <row r="489" spans="2:23" ht="12.75" customHeight="1" x14ac:dyDescent="0.2">
      <c r="B489" s="273"/>
      <c r="C489" s="354"/>
      <c r="D489" s="358"/>
      <c r="E489" s="360" t="s">
        <v>871</v>
      </c>
      <c r="F489" s="1224" t="str">
        <f>Translations!$B$256</f>
        <v>Contenu énergétique</v>
      </c>
      <c r="G489" s="1224"/>
      <c r="H489" s="1225"/>
      <c r="I489" s="1226"/>
      <c r="J489" s="1227"/>
      <c r="K489" s="1138"/>
      <c r="L489" s="1228"/>
      <c r="M489" s="1138"/>
      <c r="N489" s="1139"/>
      <c r="W489" s="282" t="b">
        <f t="shared" si="1"/>
        <v>0</v>
      </c>
    </row>
    <row r="490" spans="2:23" ht="12.75" customHeight="1" x14ac:dyDescent="0.2">
      <c r="B490" s="273"/>
      <c r="C490" s="354"/>
      <c r="D490" s="358"/>
      <c r="E490" s="360" t="s">
        <v>872</v>
      </c>
      <c r="F490" s="1229" t="str">
        <f>Translations!$B$375</f>
        <v>Facteur d’émission</v>
      </c>
      <c r="G490" s="1229"/>
      <c r="H490" s="1230"/>
      <c r="I490" s="1094"/>
      <c r="J490" s="1131"/>
      <c r="K490" s="1096"/>
      <c r="L490" s="1132"/>
      <c r="M490" s="1096"/>
      <c r="N490" s="1097"/>
      <c r="W490" s="282" t="b">
        <f t="shared" si="1"/>
        <v>0</v>
      </c>
    </row>
    <row r="491" spans="2:23" ht="12.75" customHeight="1" x14ac:dyDescent="0.2">
      <c r="B491" s="273"/>
      <c r="C491" s="354"/>
      <c r="D491" s="358"/>
      <c r="E491" s="360" t="s">
        <v>873</v>
      </c>
      <c r="F491" s="1222" t="str">
        <f>Translations!$B$378</f>
        <v>Gaz résiduaires importés</v>
      </c>
      <c r="G491" s="1222"/>
      <c r="H491" s="1223"/>
      <c r="I491" s="1082"/>
      <c r="J491" s="1083"/>
      <c r="K491" s="1084"/>
      <c r="L491" s="1085"/>
      <c r="M491" s="1084"/>
      <c r="N491" s="1086"/>
      <c r="W491" s="282" t="b">
        <f t="shared" si="1"/>
        <v>0</v>
      </c>
    </row>
    <row r="492" spans="2:23" ht="12.75" customHeight="1" x14ac:dyDescent="0.2">
      <c r="B492" s="273"/>
      <c r="C492" s="354"/>
      <c r="D492" s="358"/>
      <c r="E492" s="360" t="s">
        <v>874</v>
      </c>
      <c r="F492" s="1224" t="str">
        <f>Translations!$B$256</f>
        <v>Contenu énergétique</v>
      </c>
      <c r="G492" s="1224"/>
      <c r="H492" s="1225"/>
      <c r="I492" s="1226"/>
      <c r="J492" s="1227"/>
      <c r="K492" s="1138"/>
      <c r="L492" s="1228"/>
      <c r="M492" s="1138"/>
      <c r="N492" s="1139"/>
      <c r="W492" s="282" t="b">
        <f t="shared" si="1"/>
        <v>0</v>
      </c>
    </row>
    <row r="493" spans="2:23" ht="12.75" customHeight="1" x14ac:dyDescent="0.2">
      <c r="B493" s="273"/>
      <c r="C493" s="354"/>
      <c r="D493" s="358"/>
      <c r="E493" s="360" t="s">
        <v>875</v>
      </c>
      <c r="F493" s="1229" t="str">
        <f>Translations!$B$375</f>
        <v>Facteur d’émission</v>
      </c>
      <c r="G493" s="1229"/>
      <c r="H493" s="1230"/>
      <c r="I493" s="1094"/>
      <c r="J493" s="1131"/>
      <c r="K493" s="1096"/>
      <c r="L493" s="1132"/>
      <c r="M493" s="1096"/>
      <c r="N493" s="1097"/>
      <c r="W493" s="282" t="b">
        <f t="shared" si="1"/>
        <v>0</v>
      </c>
    </row>
    <row r="494" spans="2:23" ht="12.75" customHeight="1" x14ac:dyDescent="0.2">
      <c r="B494" s="273"/>
      <c r="C494" s="354"/>
      <c r="D494" s="358"/>
      <c r="E494" s="360" t="s">
        <v>876</v>
      </c>
      <c r="F494" s="1222" t="str">
        <f>Translations!$B$379</f>
        <v>Gaz résiduaires exportés</v>
      </c>
      <c r="G494" s="1222"/>
      <c r="H494" s="1223"/>
      <c r="I494" s="1082"/>
      <c r="J494" s="1083"/>
      <c r="K494" s="1084"/>
      <c r="L494" s="1085"/>
      <c r="M494" s="1084"/>
      <c r="N494" s="1086"/>
      <c r="W494" s="282" t="b">
        <f t="shared" si="1"/>
        <v>0</v>
      </c>
    </row>
    <row r="495" spans="2:23" ht="12.75" customHeight="1" x14ac:dyDescent="0.2">
      <c r="B495" s="273"/>
      <c r="C495" s="354"/>
      <c r="D495" s="358"/>
      <c r="E495" s="360" t="s">
        <v>877</v>
      </c>
      <c r="F495" s="1224" t="str">
        <f>Translations!$B$256</f>
        <v>Contenu énergétique</v>
      </c>
      <c r="G495" s="1224"/>
      <c r="H495" s="1225"/>
      <c r="I495" s="1226"/>
      <c r="J495" s="1227"/>
      <c r="K495" s="1138"/>
      <c r="L495" s="1228"/>
      <c r="M495" s="1138"/>
      <c r="N495" s="1139"/>
      <c r="W495" s="282" t="b">
        <f t="shared" si="1"/>
        <v>0</v>
      </c>
    </row>
    <row r="496" spans="2:23" ht="12.75" customHeight="1" x14ac:dyDescent="0.2">
      <c r="B496" s="273"/>
      <c r="C496" s="354"/>
      <c r="D496" s="358"/>
      <c r="E496" s="360" t="s">
        <v>878</v>
      </c>
      <c r="F496" s="1229" t="str">
        <f>Translations!$B$375</f>
        <v>Facteur d’émission</v>
      </c>
      <c r="G496" s="1229"/>
      <c r="H496" s="1230"/>
      <c r="I496" s="1094"/>
      <c r="J496" s="1131"/>
      <c r="K496" s="1096"/>
      <c r="L496" s="1132"/>
      <c r="M496" s="1096"/>
      <c r="N496" s="1097"/>
      <c r="W496" s="282" t="b">
        <f t="shared" si="1"/>
        <v>0</v>
      </c>
    </row>
    <row r="497" spans="1:26" ht="5.0999999999999996" customHeight="1" x14ac:dyDescent="0.2">
      <c r="B497" s="273"/>
      <c r="C497" s="354"/>
      <c r="D497" s="358"/>
      <c r="E497" s="355"/>
      <c r="F497" s="355"/>
      <c r="G497" s="355"/>
      <c r="H497" s="355"/>
      <c r="I497" s="355"/>
      <c r="J497" s="355"/>
      <c r="K497" s="355"/>
      <c r="L497" s="355"/>
      <c r="M497" s="355"/>
      <c r="N497" s="356"/>
      <c r="W497" s="299"/>
    </row>
    <row r="498" spans="1:26" ht="12.75" customHeight="1" x14ac:dyDescent="0.2">
      <c r="B498" s="273"/>
      <c r="C498" s="354"/>
      <c r="D498" s="358"/>
      <c r="E498" s="360" t="s">
        <v>879</v>
      </c>
      <c r="F498" s="1218" t="str">
        <f>Translations!$B$257</f>
        <v>Description de la méthode appliquée</v>
      </c>
      <c r="G498" s="1218"/>
      <c r="H498" s="1218"/>
      <c r="I498" s="1218"/>
      <c r="J498" s="1218"/>
      <c r="K498" s="1218"/>
      <c r="L498" s="1218"/>
      <c r="M498" s="1218"/>
      <c r="N498" s="1219"/>
      <c r="W498" s="283"/>
    </row>
    <row r="499" spans="1:26" ht="5.0999999999999996" customHeight="1" x14ac:dyDescent="0.2">
      <c r="C499" s="354"/>
      <c r="D499" s="355"/>
      <c r="E499" s="359"/>
      <c r="F499" s="369"/>
      <c r="G499" s="370"/>
      <c r="H499" s="370"/>
      <c r="I499" s="370"/>
      <c r="J499" s="370"/>
      <c r="K499" s="370"/>
      <c r="L499" s="370"/>
      <c r="M499" s="370"/>
      <c r="N499" s="371"/>
      <c r="W499" s="283"/>
    </row>
    <row r="500" spans="1:26" ht="12.75" customHeight="1" x14ac:dyDescent="0.2">
      <c r="C500" s="354"/>
      <c r="D500" s="358"/>
      <c r="E500" s="360"/>
      <c r="F500" s="1135" t="str">
        <f>IF(I308&lt;&gt;"",HYPERLINK("#" &amp; Q500,EUConst_MsgDescription),"")</f>
        <v/>
      </c>
      <c r="G500" s="1114"/>
      <c r="H500" s="1114"/>
      <c r="I500" s="1114"/>
      <c r="J500" s="1114"/>
      <c r="K500" s="1114"/>
      <c r="L500" s="1114"/>
      <c r="M500" s="1114"/>
      <c r="N500" s="1115"/>
      <c r="P500" s="24" t="s">
        <v>441</v>
      </c>
      <c r="Q500" s="414" t="str">
        <f>"#"&amp;ADDRESS(ROW($C$10),COLUMN($C$10))</f>
        <v>#$C$10</v>
      </c>
      <c r="W500" s="283"/>
    </row>
    <row r="501" spans="1:26" ht="5.0999999999999996" customHeight="1" x14ac:dyDescent="0.2">
      <c r="C501" s="354"/>
      <c r="D501" s="358"/>
      <c r="E501" s="361"/>
      <c r="F501" s="1136"/>
      <c r="G501" s="1136"/>
      <c r="H501" s="1136"/>
      <c r="I501" s="1136"/>
      <c r="J501" s="1136"/>
      <c r="K501" s="1136"/>
      <c r="L501" s="1136"/>
      <c r="M501" s="1136"/>
      <c r="N501" s="1137"/>
      <c r="P501" s="280"/>
      <c r="W501" s="283"/>
    </row>
    <row r="502" spans="1:26" ht="50.1" customHeight="1" x14ac:dyDescent="0.2">
      <c r="C502" s="354"/>
      <c r="D502" s="361"/>
      <c r="E502" s="361"/>
      <c r="F502" s="1077"/>
      <c r="G502" s="1078"/>
      <c r="H502" s="1078"/>
      <c r="I502" s="1078"/>
      <c r="J502" s="1078"/>
      <c r="K502" s="1078"/>
      <c r="L502" s="1078"/>
      <c r="M502" s="1078"/>
      <c r="N502" s="1079"/>
      <c r="W502" s="282" t="b">
        <f>W484</f>
        <v>0</v>
      </c>
    </row>
    <row r="503" spans="1:26" ht="5.0999999999999996" customHeight="1" x14ac:dyDescent="0.2">
      <c r="C503" s="354"/>
      <c r="D503" s="358"/>
      <c r="E503" s="355"/>
      <c r="F503" s="355"/>
      <c r="G503" s="355"/>
      <c r="H503" s="355"/>
      <c r="I503" s="355"/>
      <c r="J503" s="355"/>
      <c r="K503" s="355"/>
      <c r="L503" s="355"/>
      <c r="M503" s="355"/>
      <c r="N503" s="356"/>
      <c r="W503" s="282"/>
    </row>
    <row r="504" spans="1:26" ht="12.75" customHeight="1" x14ac:dyDescent="0.2">
      <c r="C504" s="354"/>
      <c r="D504" s="358"/>
      <c r="E504" s="360"/>
      <c r="F504" s="1199" t="str">
        <f>Translations!$B$210</f>
        <v>Référence de fichiers externes, le cas échéant</v>
      </c>
      <c r="G504" s="1199"/>
      <c r="H504" s="1199"/>
      <c r="I504" s="1199"/>
      <c r="J504" s="1199"/>
      <c r="K504" s="1049"/>
      <c r="L504" s="1049"/>
      <c r="M504" s="1049"/>
      <c r="N504" s="1049"/>
      <c r="W504" s="282" t="b">
        <f>W502</f>
        <v>0</v>
      </c>
    </row>
    <row r="505" spans="1:26" ht="5.0999999999999996" customHeight="1" x14ac:dyDescent="0.2">
      <c r="C505" s="354"/>
      <c r="D505" s="358"/>
      <c r="E505" s="355"/>
      <c r="F505" s="355"/>
      <c r="G505" s="355"/>
      <c r="H505" s="355"/>
      <c r="I505" s="355"/>
      <c r="J505" s="355"/>
      <c r="K505" s="355"/>
      <c r="L505" s="355"/>
      <c r="M505" s="355"/>
      <c r="N505" s="356"/>
      <c r="W505" s="303"/>
    </row>
    <row r="506" spans="1:26" ht="12.75" customHeight="1" x14ac:dyDescent="0.2">
      <c r="C506" s="354"/>
      <c r="D506" s="358" t="s">
        <v>120</v>
      </c>
      <c r="E506" s="1220" t="str">
        <f>Translations!$B$258</f>
        <v>La hiérarchie a-t-elle été respectée?</v>
      </c>
      <c r="F506" s="1220"/>
      <c r="G506" s="1220"/>
      <c r="H506" s="1221"/>
      <c r="I506" s="291"/>
      <c r="J506" s="366" t="str">
        <f>Translations!$B$259</f>
        <v xml:space="preserve"> Si tel n'est pas le cas, pourquoi?</v>
      </c>
      <c r="K506" s="1087"/>
      <c r="L506" s="1088"/>
      <c r="M506" s="1088"/>
      <c r="N506" s="1104"/>
      <c r="V506" s="304" t="b">
        <f>W504</f>
        <v>0</v>
      </c>
      <c r="W506" s="289" t="b">
        <f>OR(W502,AND(I506&lt;&gt;"",I506=TRUE))</f>
        <v>0</v>
      </c>
    </row>
    <row r="507" spans="1:26" ht="5.0999999999999996" customHeight="1" x14ac:dyDescent="0.2">
      <c r="C507" s="354"/>
      <c r="D507" s="355"/>
      <c r="E507" s="581"/>
      <c r="F507" s="581"/>
      <c r="G507" s="581"/>
      <c r="H507" s="581"/>
      <c r="I507" s="581"/>
      <c r="J507" s="581"/>
      <c r="K507" s="581"/>
      <c r="L507" s="581"/>
      <c r="M507" s="581"/>
      <c r="N507" s="582"/>
      <c r="W507" s="299"/>
    </row>
    <row r="508" spans="1:26" ht="12.75" customHeight="1" x14ac:dyDescent="0.2">
      <c r="C508" s="354"/>
      <c r="D508" s="367"/>
      <c r="E508" s="367"/>
      <c r="F508" s="1218" t="str">
        <f>Translations!$B$264</f>
        <v>Autres précisions concernant l’écart pris rapport à la hiérarchie</v>
      </c>
      <c r="G508" s="1218"/>
      <c r="H508" s="1218"/>
      <c r="I508" s="1218"/>
      <c r="J508" s="1218"/>
      <c r="K508" s="1218"/>
      <c r="L508" s="1218"/>
      <c r="M508" s="1218"/>
      <c r="N508" s="1219"/>
      <c r="W508" s="303"/>
    </row>
    <row r="509" spans="1:26" ht="25.5" customHeight="1" thickBot="1" x14ac:dyDescent="0.25">
      <c r="C509" s="354"/>
      <c r="D509" s="367"/>
      <c r="E509" s="367"/>
      <c r="F509" s="1077"/>
      <c r="G509" s="1078"/>
      <c r="H509" s="1078"/>
      <c r="I509" s="1078"/>
      <c r="J509" s="1078"/>
      <c r="K509" s="1078"/>
      <c r="L509" s="1078"/>
      <c r="M509" s="1078"/>
      <c r="N509" s="1079"/>
      <c r="W509" s="305" t="b">
        <f>W506</f>
        <v>0</v>
      </c>
    </row>
    <row r="510" spans="1:26" s="21" customFormat="1" ht="12.75" x14ac:dyDescent="0.2">
      <c r="A510" s="19"/>
      <c r="B510" s="38"/>
      <c r="C510" s="373"/>
      <c r="D510" s="374"/>
      <c r="E510" s="374"/>
      <c r="F510" s="374"/>
      <c r="G510" s="374"/>
      <c r="H510" s="374"/>
      <c r="I510" s="374"/>
      <c r="J510" s="374"/>
      <c r="K510" s="374"/>
      <c r="L510" s="374"/>
      <c r="M510" s="374"/>
      <c r="N510" s="375"/>
      <c r="O510" s="38"/>
      <c r="P510" s="140" t="str">
        <f>IF(OR(P308=1,AND(I308&lt;&gt;"",COUNTIF(P2151:$P$2153,"PRINT")=0)),"PRINT","")</f>
        <v>PRINT</v>
      </c>
      <c r="Q510" s="24" t="s">
        <v>587</v>
      </c>
      <c r="R510" s="25"/>
      <c r="S510" s="25"/>
      <c r="T510" s="24"/>
      <c r="U510" s="24"/>
      <c r="V510" s="24"/>
      <c r="W510" s="24"/>
    </row>
    <row r="511" spans="1:26" s="21" customFormat="1" ht="15" thickBot="1" x14ac:dyDescent="0.25">
      <c r="A511" s="19"/>
      <c r="B511" s="38"/>
      <c r="C511" s="38"/>
      <c r="D511" s="38"/>
      <c r="E511" s="38"/>
      <c r="F511" s="38"/>
      <c r="G511" s="38"/>
      <c r="H511" s="38"/>
      <c r="I511" s="38"/>
      <c r="J511" s="38"/>
      <c r="K511" s="38"/>
      <c r="L511" s="38"/>
      <c r="M511" s="38"/>
      <c r="N511" s="38"/>
      <c r="O511" s="38"/>
      <c r="P511" s="24"/>
      <c r="Q511" s="24"/>
      <c r="R511" s="25"/>
      <c r="S511" s="25"/>
      <c r="T511" s="24"/>
      <c r="U511" s="24"/>
      <c r="V511" s="24"/>
      <c r="W511" s="24"/>
      <c r="X511" s="273"/>
      <c r="Y511" s="273"/>
      <c r="Z511" s="273"/>
    </row>
    <row r="512" spans="1:26" s="21" customFormat="1" ht="12.75" customHeight="1" thickBot="1" x14ac:dyDescent="0.3">
      <c r="A512" s="19"/>
      <c r="B512" s="38"/>
      <c r="C512" s="315"/>
      <c r="D512" s="315"/>
      <c r="E512" s="315"/>
      <c r="F512" s="315"/>
      <c r="G512" s="315"/>
      <c r="H512" s="315"/>
      <c r="I512" s="315"/>
      <c r="J512" s="315"/>
      <c r="K512" s="315"/>
      <c r="L512" s="315"/>
      <c r="M512" s="315"/>
      <c r="N512" s="315"/>
      <c r="O512" s="38"/>
      <c r="P512" s="24"/>
      <c r="Q512" s="24"/>
      <c r="R512" s="25"/>
      <c r="S512" s="25"/>
      <c r="T512" s="24"/>
      <c r="U512" s="24"/>
      <c r="V512" s="24"/>
      <c r="W512" s="24"/>
      <c r="X512" s="273"/>
      <c r="Y512" s="273"/>
      <c r="Z512" s="273"/>
    </row>
    <row r="513" spans="1:23" s="270" customFormat="1" ht="15" customHeight="1" thickBot="1" x14ac:dyDescent="0.25">
      <c r="A513" s="269"/>
      <c r="B513" s="187"/>
      <c r="C513" s="268">
        <f>C308+1</f>
        <v>3</v>
      </c>
      <c r="D513" s="1160" t="str">
        <f>Translations!$B$295</f>
        <v>Sous-installation avec référentiel de produit:</v>
      </c>
      <c r="E513" s="1161"/>
      <c r="F513" s="1161"/>
      <c r="G513" s="1161"/>
      <c r="H513" s="1161"/>
      <c r="I513" s="1162" t="str">
        <f>IF(INDEX(CNTR_SubInstListIsProdBM,$C513),INDEX(CNTR_SubInstListNames,$C513),"")</f>
        <v/>
      </c>
      <c r="J513" s="1163"/>
      <c r="K513" s="1163"/>
      <c r="L513" s="1163"/>
      <c r="M513" s="1163"/>
      <c r="N513" s="1164"/>
      <c r="O513" s="38"/>
      <c r="P513" s="417">
        <v>1</v>
      </c>
      <c r="Q513" s="274"/>
      <c r="R513" s="293"/>
      <c r="S513" s="293"/>
      <c r="T513" s="293"/>
      <c r="U513" s="269"/>
      <c r="V513" s="397" t="s">
        <v>891</v>
      </c>
      <c r="W513" s="398" t="b">
        <f>AND(CNTR_ExistSubInstEntries,I513="")</f>
        <v>0</v>
      </c>
    </row>
    <row r="514" spans="1:23" ht="12.75" customHeight="1" thickBot="1" x14ac:dyDescent="0.25">
      <c r="C514" s="265"/>
      <c r="D514" s="266"/>
      <c r="E514" s="1173" t="str">
        <f>Translations!$B$296</f>
        <v>La dénomination de la sous-installation avec référentiel de produit s'affiche automatiquement, sur la base des données saisies sur la feuille «C_InstallationDescription».</v>
      </c>
      <c r="F514" s="1174"/>
      <c r="G514" s="1174"/>
      <c r="H514" s="1174"/>
      <c r="I514" s="1174"/>
      <c r="J514" s="1174"/>
      <c r="K514" s="1174"/>
      <c r="L514" s="1174"/>
      <c r="M514" s="1174"/>
      <c r="N514" s="1175"/>
    </row>
    <row r="515" spans="1:23" ht="5.0999999999999996" customHeight="1" x14ac:dyDescent="0.2">
      <c r="C515" s="250"/>
      <c r="N515" s="251"/>
    </row>
    <row r="516" spans="1:23" ht="12.75" customHeight="1" x14ac:dyDescent="0.2">
      <c r="C516" s="250"/>
      <c r="D516" s="22" t="s">
        <v>112</v>
      </c>
      <c r="E516" s="1062" t="str">
        <f>Translations!$B$297</f>
        <v>Limites du système de la sous-installation</v>
      </c>
      <c r="F516" s="1062"/>
      <c r="G516" s="1062"/>
      <c r="H516" s="1062"/>
      <c r="I516" s="1062"/>
      <c r="J516" s="1062"/>
      <c r="K516" s="1062"/>
      <c r="L516" s="1062"/>
      <c r="M516" s="1062"/>
      <c r="N516" s="1176"/>
    </row>
    <row r="517" spans="1:23" ht="5.0999999999999996" customHeight="1" x14ac:dyDescent="0.2">
      <c r="C517" s="250"/>
      <c r="N517" s="251"/>
    </row>
    <row r="518" spans="1:23" ht="12.75" customHeight="1" x14ac:dyDescent="0.2">
      <c r="C518" s="250"/>
      <c r="D518" s="569" t="s">
        <v>118</v>
      </c>
      <c r="E518" s="1108" t="str">
        <f>Translations!$B$249</f>
        <v>Informations relatives à la méthode appliquée</v>
      </c>
      <c r="F518" s="1108"/>
      <c r="G518" s="1108"/>
      <c r="H518" s="1108"/>
      <c r="I518" s="1108"/>
      <c r="J518" s="1108"/>
      <c r="K518" s="1108"/>
      <c r="L518" s="1108"/>
      <c r="M518" s="1108"/>
      <c r="N518" s="1148"/>
    </row>
    <row r="519" spans="1:23" s="345" customFormat="1" ht="5.0999999999999996" customHeight="1" x14ac:dyDescent="0.25">
      <c r="A519" s="344"/>
      <c r="B519" s="341"/>
      <c r="C519" s="342"/>
      <c r="D519" s="343"/>
      <c r="E519" s="1106"/>
      <c r="F519" s="1106"/>
      <c r="G519" s="1106"/>
      <c r="H519" s="1106"/>
      <c r="I519" s="1106"/>
      <c r="J519" s="1106"/>
      <c r="K519" s="1106"/>
      <c r="L519" s="1106"/>
      <c r="M519" s="1106"/>
      <c r="N519" s="1177"/>
      <c r="O519" s="38"/>
      <c r="P519" s="344"/>
      <c r="Q519" s="344"/>
      <c r="R519" s="344"/>
      <c r="S519" s="344"/>
      <c r="T519" s="344"/>
      <c r="U519" s="344"/>
      <c r="V519" s="344"/>
      <c r="W519" s="344"/>
    </row>
    <row r="520" spans="1:23" ht="50.1" customHeight="1" x14ac:dyDescent="0.2">
      <c r="C520" s="250"/>
      <c r="D520" s="569"/>
      <c r="E520" s="1178"/>
      <c r="F520" s="1179"/>
      <c r="G520" s="1179"/>
      <c r="H520" s="1179"/>
      <c r="I520" s="1179"/>
      <c r="J520" s="1179"/>
      <c r="K520" s="1179"/>
      <c r="L520" s="1179"/>
      <c r="M520" s="1179"/>
      <c r="N520" s="1180"/>
    </row>
    <row r="521" spans="1:23" ht="5.0999999999999996" customHeight="1" x14ac:dyDescent="0.2">
      <c r="C521" s="250"/>
      <c r="D521" s="569"/>
      <c r="N521" s="251"/>
    </row>
    <row r="522" spans="1:23" ht="12.75" customHeight="1" x14ac:dyDescent="0.2">
      <c r="C522" s="250"/>
      <c r="D522" s="569" t="s">
        <v>119</v>
      </c>
      <c r="E522" s="1181" t="str">
        <f>Translations!$B$210</f>
        <v>Référence de fichiers externes, le cas échéant</v>
      </c>
      <c r="F522" s="1181"/>
      <c r="G522" s="1181"/>
      <c r="H522" s="1181"/>
      <c r="I522" s="1181"/>
      <c r="J522" s="1182"/>
      <c r="K522" s="1049"/>
      <c r="L522" s="1049"/>
      <c r="M522" s="1049"/>
      <c r="N522" s="1049"/>
    </row>
    <row r="523" spans="1:23" ht="5.0999999999999996" customHeight="1" x14ac:dyDescent="0.2">
      <c r="C523" s="250"/>
      <c r="D523" s="569"/>
      <c r="N523" s="251"/>
    </row>
    <row r="524" spans="1:23" ht="12.75" customHeight="1" x14ac:dyDescent="0.2">
      <c r="C524" s="250"/>
      <c r="D524" s="27" t="s">
        <v>120</v>
      </c>
      <c r="E524" s="1181" t="str">
        <f>Translations!$B$305</f>
        <v>Référence d’un schéma de procédé distinct détaillé, s’il y a lieu</v>
      </c>
      <c r="F524" s="1181"/>
      <c r="G524" s="1181"/>
      <c r="H524" s="1181"/>
      <c r="I524" s="1181"/>
      <c r="J524" s="1182"/>
      <c r="K524" s="1049"/>
      <c r="L524" s="1049"/>
      <c r="M524" s="1049"/>
      <c r="N524" s="1049"/>
    </row>
    <row r="525" spans="1:23" ht="5.0999999999999996" customHeight="1" x14ac:dyDescent="0.2">
      <c r="C525" s="257"/>
      <c r="D525" s="258"/>
      <c r="E525" s="259"/>
      <c r="F525" s="259"/>
      <c r="G525" s="259"/>
      <c r="H525" s="259"/>
      <c r="I525" s="259"/>
      <c r="J525" s="259"/>
      <c r="K525" s="259"/>
      <c r="L525" s="259"/>
      <c r="M525" s="259"/>
      <c r="N525" s="260"/>
    </row>
    <row r="526" spans="1:23" ht="5.0999999999999996" customHeight="1" x14ac:dyDescent="0.2">
      <c r="C526" s="250"/>
      <c r="D526" s="569"/>
      <c r="N526" s="251"/>
    </row>
    <row r="527" spans="1:23" ht="12.75" customHeight="1" x14ac:dyDescent="0.2">
      <c r="C527" s="250"/>
      <c r="D527" s="22" t="s">
        <v>113</v>
      </c>
      <c r="E527" s="1062" t="str">
        <f>Translations!$B$307</f>
        <v>Méthode de détermination des niveaux de production (= activité) annuelle</v>
      </c>
      <c r="F527" s="1062"/>
      <c r="G527" s="1062"/>
      <c r="H527" s="1062"/>
      <c r="I527" s="1062"/>
      <c r="J527" s="1062"/>
      <c r="K527" s="1062"/>
      <c r="L527" s="1062"/>
      <c r="M527" s="1062"/>
      <c r="N527" s="1176"/>
    </row>
    <row r="528" spans="1:23" ht="5.0999999999999996" customHeight="1" x14ac:dyDescent="0.2">
      <c r="C528" s="250"/>
      <c r="D528" s="22"/>
      <c r="E528" s="569"/>
      <c r="F528" s="569"/>
      <c r="G528" s="569"/>
      <c r="H528" s="569"/>
      <c r="I528" s="569"/>
      <c r="J528" s="569"/>
      <c r="K528" s="569"/>
      <c r="L528" s="569"/>
      <c r="M528" s="569"/>
      <c r="N528" s="570"/>
    </row>
    <row r="529" spans="1:23" ht="12.75" customHeight="1" x14ac:dyDescent="0.2">
      <c r="C529" s="250"/>
      <c r="D529" s="569" t="s">
        <v>118</v>
      </c>
      <c r="E529" s="1108" t="str">
        <f>Translations!$B$249</f>
        <v>Informations relatives à la méthode appliquée</v>
      </c>
      <c r="F529" s="1108"/>
      <c r="G529" s="1108"/>
      <c r="H529" s="1108"/>
      <c r="I529" s="1108"/>
      <c r="J529" s="1108"/>
      <c r="K529" s="1108"/>
      <c r="L529" s="1108"/>
      <c r="M529" s="1108"/>
      <c r="N529" s="1148"/>
    </row>
    <row r="530" spans="1:23" s="295" customFormat="1" ht="25.5" customHeight="1" x14ac:dyDescent="0.25">
      <c r="A530" s="293"/>
      <c r="B530" s="136"/>
      <c r="C530" s="250"/>
      <c r="D530" s="137"/>
      <c r="E530" s="138"/>
      <c r="F530" s="138"/>
      <c r="G530" s="138"/>
      <c r="H530" s="138"/>
      <c r="I530" s="1112" t="str">
        <f>Translations!$B$254</f>
        <v>Source de données</v>
      </c>
      <c r="J530" s="1112"/>
      <c r="K530" s="1112" t="str">
        <f>Translations!$B$255</f>
        <v>Autre source de données (le cas échéant)</v>
      </c>
      <c r="L530" s="1112"/>
      <c r="M530" s="1112" t="str">
        <f>Translations!$B$255</f>
        <v>Autre source de données (le cas échéant)</v>
      </c>
      <c r="N530" s="1112"/>
      <c r="O530" s="38"/>
      <c r="P530" s="293"/>
      <c r="Q530" s="293"/>
      <c r="R530" s="293"/>
      <c r="S530" s="293"/>
      <c r="T530" s="293"/>
      <c r="U530" s="293"/>
      <c r="V530" s="293"/>
      <c r="W530" s="293"/>
    </row>
    <row r="531" spans="1:23" ht="12.75" customHeight="1" x14ac:dyDescent="0.2">
      <c r="C531" s="250"/>
      <c r="D531" s="27"/>
      <c r="E531" s="135" t="s">
        <v>864</v>
      </c>
      <c r="F531" s="1074" t="str">
        <f>Translations!$B$310</f>
        <v>Quantités de produits</v>
      </c>
      <c r="G531" s="1074"/>
      <c r="H531" s="1075"/>
      <c r="I531" s="1087"/>
      <c r="J531" s="1088"/>
      <c r="K531" s="1089"/>
      <c r="L531" s="1090"/>
      <c r="M531" s="1089"/>
      <c r="N531" s="1091"/>
    </row>
    <row r="532" spans="1:23" ht="5.0999999999999996" customHeight="1" x14ac:dyDescent="0.2">
      <c r="C532" s="250"/>
      <c r="D532" s="27"/>
      <c r="E532" s="135"/>
      <c r="F532" s="573"/>
      <c r="G532" s="573"/>
      <c r="H532" s="573"/>
      <c r="I532" s="573"/>
      <c r="J532" s="573"/>
      <c r="K532" s="573"/>
      <c r="L532" s="573"/>
      <c r="M532" s="573"/>
      <c r="N532" s="574"/>
    </row>
    <row r="533" spans="1:23" ht="12.75" customHeight="1" x14ac:dyDescent="0.2">
      <c r="C533" s="250"/>
      <c r="D533" s="569"/>
      <c r="E533" s="135" t="s">
        <v>865</v>
      </c>
      <c r="F533" s="1074" t="str">
        <f>Translations!$B$311</f>
        <v>Quantités annuelles de produits</v>
      </c>
      <c r="G533" s="1074"/>
      <c r="H533" s="1075"/>
      <c r="I533" s="1184"/>
      <c r="J533" s="1184"/>
      <c r="K533" s="1184"/>
      <c r="L533" s="1184"/>
      <c r="M533" s="1184"/>
      <c r="N533" s="1184"/>
    </row>
    <row r="534" spans="1:23" ht="5.0999999999999996" customHeight="1" x14ac:dyDescent="0.2">
      <c r="C534" s="250"/>
      <c r="D534" s="569"/>
      <c r="N534" s="251"/>
    </row>
    <row r="535" spans="1:23" s="21" customFormat="1" ht="12.75" customHeight="1" x14ac:dyDescent="0.25">
      <c r="A535" s="19"/>
      <c r="B535" s="219"/>
      <c r="C535" s="253"/>
      <c r="D535" s="254"/>
      <c r="E535" s="135" t="s">
        <v>866</v>
      </c>
      <c r="F535" s="1074" t="str">
        <f>Translations!$B$312</f>
        <v>Obligations de déclaration spécifiques:</v>
      </c>
      <c r="G535" s="1074"/>
      <c r="H535" s="1075"/>
      <c r="I535" s="1124" t="str">
        <f>IF(I513="","",HYPERLINK(INDEX(EUconst_BMlistSpecialJumpTable,MATCH(I513,EUconst_BMlistNames,0)),INDEX(EUconst_BMlistSpecialReporting,MATCH(I513,EUconst_BMlistNames,0))))</f>
        <v/>
      </c>
      <c r="J535" s="1125"/>
      <c r="K535" s="1125"/>
      <c r="L535" s="1125"/>
      <c r="M535" s="1125"/>
      <c r="N535" s="1126"/>
      <c r="O535" s="38"/>
      <c r="P535" s="220" t="s">
        <v>695</v>
      </c>
      <c r="Q535" s="221" t="str">
        <f>IF(I513="","",IF(AND(INDEX(EUconst_BMlistSpecialJumpTable,MATCH(I513,EUconst_BMlistNames,0))&lt;&gt;"",INDEX(EUconst_BMlistMainNumberOfBM,MATCH(I513,EUconst_BMlistNames,0))&lt;&gt;47),TRUE,FALSE))</f>
        <v/>
      </c>
      <c r="R535" s="25"/>
      <c r="S535" s="25"/>
      <c r="T535" s="24"/>
      <c r="U535" s="24"/>
      <c r="V535" s="24"/>
      <c r="W535" s="24"/>
    </row>
    <row r="536" spans="1:23" s="21" customFormat="1" ht="5.0999999999999996" customHeight="1" x14ac:dyDescent="0.25">
      <c r="A536" s="19"/>
      <c r="B536" s="219"/>
      <c r="C536" s="253"/>
      <c r="D536" s="255"/>
      <c r="F536" s="1116"/>
      <c r="G536" s="1116"/>
      <c r="H536" s="1116"/>
      <c r="I536" s="1116"/>
      <c r="J536" s="1116"/>
      <c r="K536" s="1116"/>
      <c r="L536" s="1116"/>
      <c r="M536" s="1116"/>
      <c r="N536" s="1183"/>
      <c r="O536" s="38"/>
      <c r="P536" s="25"/>
      <c r="Q536" s="24"/>
      <c r="R536" s="25"/>
      <c r="S536" s="25"/>
      <c r="T536" s="24"/>
      <c r="U536" s="24"/>
      <c r="V536" s="24"/>
      <c r="W536" s="24"/>
    </row>
    <row r="537" spans="1:23" ht="12.75" customHeight="1" x14ac:dyDescent="0.2">
      <c r="C537" s="250"/>
      <c r="D537" s="569"/>
      <c r="E537" s="135" t="s">
        <v>867</v>
      </c>
      <c r="F537" s="1076" t="str">
        <f>Translations!$B$257</f>
        <v>Description de la méthode appliquée</v>
      </c>
      <c r="G537" s="1076"/>
      <c r="H537" s="1076"/>
      <c r="I537" s="1076"/>
      <c r="J537" s="1076"/>
      <c r="K537" s="1076"/>
      <c r="L537" s="1076"/>
      <c r="M537" s="1076"/>
      <c r="N537" s="1167"/>
    </row>
    <row r="538" spans="1:23" ht="12.75" customHeight="1" x14ac:dyDescent="0.2">
      <c r="C538" s="250"/>
      <c r="D538" s="569"/>
      <c r="E538" s="135"/>
      <c r="F538" s="1135" t="str">
        <f>IF(I513&lt;&gt;"",HYPERLINK("#" &amp; Q538,EUConst_MsgDescription),"")</f>
        <v/>
      </c>
      <c r="G538" s="1114"/>
      <c r="H538" s="1114"/>
      <c r="I538" s="1114"/>
      <c r="J538" s="1114"/>
      <c r="K538" s="1114"/>
      <c r="L538" s="1114"/>
      <c r="M538" s="1114"/>
      <c r="N538" s="1115"/>
      <c r="P538" s="24" t="s">
        <v>441</v>
      </c>
      <c r="Q538" s="414" t="str">
        <f>"#"&amp;ADDRESS(ROW($C$11),COLUMN($C$11))</f>
        <v>#$C$11</v>
      </c>
    </row>
    <row r="539" spans="1:23" ht="5.0999999999999996" customHeight="1" x14ac:dyDescent="0.2">
      <c r="C539" s="250"/>
      <c r="D539" s="569"/>
      <c r="E539" s="26"/>
      <c r="F539" s="1116"/>
      <c r="G539" s="1116"/>
      <c r="H539" s="1116"/>
      <c r="I539" s="1116"/>
      <c r="J539" s="1116"/>
      <c r="K539" s="1116"/>
      <c r="L539" s="1116"/>
      <c r="M539" s="1116"/>
      <c r="N539" s="1183"/>
      <c r="P539" s="280"/>
    </row>
    <row r="540" spans="1:23" ht="50.1" customHeight="1" x14ac:dyDescent="0.2">
      <c r="C540" s="250"/>
      <c r="D540" s="26"/>
      <c r="E540" s="296"/>
      <c r="F540" s="1117"/>
      <c r="G540" s="1118"/>
      <c r="H540" s="1118"/>
      <c r="I540" s="1118"/>
      <c r="J540" s="1118"/>
      <c r="K540" s="1118"/>
      <c r="L540" s="1118"/>
      <c r="M540" s="1118"/>
      <c r="N540" s="1119"/>
    </row>
    <row r="541" spans="1:23" ht="5.0999999999999996" customHeight="1" thickBot="1" x14ac:dyDescent="0.25">
      <c r="C541" s="250"/>
      <c r="N541" s="251"/>
    </row>
    <row r="542" spans="1:23" ht="12.75" customHeight="1" x14ac:dyDescent="0.2">
      <c r="C542" s="250"/>
      <c r="D542" s="569"/>
      <c r="E542" s="135"/>
      <c r="F542" s="1120" t="str">
        <f>Translations!$B$210</f>
        <v>Référence de fichiers externes, le cas échéant</v>
      </c>
      <c r="G542" s="1120"/>
      <c r="H542" s="1120"/>
      <c r="I542" s="1120"/>
      <c r="J542" s="1120"/>
      <c r="K542" s="1049"/>
      <c r="L542" s="1049"/>
      <c r="M542" s="1049"/>
      <c r="N542" s="1049"/>
      <c r="W542" s="297" t="s">
        <v>417</v>
      </c>
    </row>
    <row r="543" spans="1:23" ht="5.0999999999999996" customHeight="1" x14ac:dyDescent="0.2">
      <c r="C543" s="250"/>
      <c r="D543" s="569"/>
      <c r="N543" s="251"/>
      <c r="W543" s="283"/>
    </row>
    <row r="544" spans="1:23" ht="12.75" customHeight="1" x14ac:dyDescent="0.2">
      <c r="C544" s="250"/>
      <c r="D544" s="569" t="s">
        <v>119</v>
      </c>
      <c r="E544" s="1102" t="str">
        <f>Translations!$B$258</f>
        <v>La hiérarchie a-t-elle été respectée?</v>
      </c>
      <c r="F544" s="1102"/>
      <c r="G544" s="1102"/>
      <c r="H544" s="1103"/>
      <c r="I544" s="291"/>
      <c r="J544" s="298" t="str">
        <f>Translations!$B$259</f>
        <v xml:space="preserve"> Si tel n'est pas le cas, pourquoi?</v>
      </c>
      <c r="K544" s="1087"/>
      <c r="L544" s="1088"/>
      <c r="M544" s="1088"/>
      <c r="N544" s="1104"/>
      <c r="W544" s="289" t="b">
        <f>AND(I544&lt;&gt;"",I544=TRUE)</f>
        <v>0</v>
      </c>
    </row>
    <row r="545" spans="1:23" ht="5.0999999999999996" customHeight="1" x14ac:dyDescent="0.2">
      <c r="C545" s="250"/>
      <c r="E545" s="575"/>
      <c r="F545" s="575"/>
      <c r="G545" s="575"/>
      <c r="H545" s="575"/>
      <c r="I545" s="575"/>
      <c r="J545" s="575"/>
      <c r="K545" s="575"/>
      <c r="L545" s="575"/>
      <c r="M545" s="575"/>
      <c r="N545" s="583"/>
      <c r="W545" s="283"/>
    </row>
    <row r="546" spans="1:23" ht="12.75" customHeight="1" x14ac:dyDescent="0.2">
      <c r="C546" s="250"/>
      <c r="D546" s="569"/>
      <c r="E546" s="569"/>
      <c r="F546" s="1076" t="str">
        <f>Translations!$B$264</f>
        <v>Autres précisions concernant l’écart pris rapport à la hiérarchie</v>
      </c>
      <c r="G546" s="1076"/>
      <c r="H546" s="1076"/>
      <c r="I546" s="1076"/>
      <c r="J546" s="1076"/>
      <c r="K546" s="1076"/>
      <c r="L546" s="1076"/>
      <c r="M546" s="1076"/>
      <c r="N546" s="1167"/>
      <c r="W546" s="283"/>
    </row>
    <row r="547" spans="1:23" ht="25.5" customHeight="1" thickBot="1" x14ac:dyDescent="0.25">
      <c r="C547" s="250"/>
      <c r="E547" s="569"/>
      <c r="F547" s="1168"/>
      <c r="G547" s="1169"/>
      <c r="H547" s="1169"/>
      <c r="I547" s="1169"/>
      <c r="J547" s="1169"/>
      <c r="K547" s="1169"/>
      <c r="L547" s="1169"/>
      <c r="M547" s="1169"/>
      <c r="N547" s="1170"/>
      <c r="W547" s="300" t="b">
        <f>W544</f>
        <v>0</v>
      </c>
    </row>
    <row r="548" spans="1:23" ht="5.0999999999999996" customHeight="1" x14ac:dyDescent="0.2">
      <c r="C548" s="250"/>
      <c r="D548" s="569"/>
      <c r="N548" s="251"/>
    </row>
    <row r="549" spans="1:23" ht="12.75" customHeight="1" x14ac:dyDescent="0.2">
      <c r="C549" s="250"/>
      <c r="D549" s="27" t="s">
        <v>120</v>
      </c>
      <c r="E549" s="1171" t="str">
        <f>Translations!$B$828</f>
        <v>Description de la méthode utilisée aux fins du suivi des marchandises et produits fabriqués</v>
      </c>
      <c r="F549" s="1171"/>
      <c r="G549" s="1171"/>
      <c r="H549" s="1171"/>
      <c r="I549" s="1171"/>
      <c r="J549" s="1171"/>
      <c r="K549" s="1171"/>
      <c r="L549" s="1171"/>
      <c r="M549" s="1171"/>
      <c r="N549" s="1172"/>
    </row>
    <row r="550" spans="1:23" ht="5.0999999999999996" customHeight="1" x14ac:dyDescent="0.2">
      <c r="C550" s="250"/>
      <c r="E550" s="1045"/>
      <c r="F550" s="1046"/>
      <c r="G550" s="1046"/>
      <c r="H550" s="1046"/>
      <c r="I550" s="1046"/>
      <c r="J550" s="1046"/>
      <c r="K550" s="1046"/>
      <c r="L550" s="1046"/>
      <c r="M550" s="1046"/>
      <c r="N550" s="1165"/>
    </row>
    <row r="551" spans="1:23" ht="50.1" customHeight="1" x14ac:dyDescent="0.2">
      <c r="C551" s="250"/>
      <c r="D551" s="569"/>
      <c r="E551" s="296"/>
      <c r="F551" s="1087"/>
      <c r="G551" s="1088"/>
      <c r="H551" s="1088"/>
      <c r="I551" s="1088"/>
      <c r="J551" s="1088"/>
      <c r="K551" s="1088"/>
      <c r="L551" s="1088"/>
      <c r="M551" s="1088"/>
      <c r="N551" s="1104"/>
    </row>
    <row r="552" spans="1:23" ht="5.0999999999999996" customHeight="1" x14ac:dyDescent="0.2">
      <c r="C552" s="250"/>
      <c r="N552" s="251"/>
    </row>
    <row r="553" spans="1:23" ht="5.0999999999999996" customHeight="1" x14ac:dyDescent="0.2">
      <c r="C553" s="261"/>
      <c r="D553" s="264"/>
      <c r="E553" s="262"/>
      <c r="F553" s="262"/>
      <c r="G553" s="262"/>
      <c r="H553" s="262"/>
      <c r="I553" s="262"/>
      <c r="J553" s="262"/>
      <c r="K553" s="262"/>
      <c r="L553" s="262"/>
      <c r="M553" s="262"/>
      <c r="N553" s="263"/>
    </row>
    <row r="554" spans="1:23" s="21" customFormat="1" ht="14.25" customHeight="1" x14ac:dyDescent="0.2">
      <c r="A554" s="19"/>
      <c r="B554" s="38"/>
      <c r="C554" s="250"/>
      <c r="D554" s="22" t="s">
        <v>114</v>
      </c>
      <c r="E554" s="1105" t="str">
        <f>Translations!$B$322</f>
        <v>Consommation d'électricité pertinente</v>
      </c>
      <c r="F554" s="1105"/>
      <c r="G554" s="1105"/>
      <c r="H554" s="1105"/>
      <c r="I554" s="1105"/>
      <c r="J554" s="1105"/>
      <c r="K554" s="1105"/>
      <c r="L554" s="1105"/>
      <c r="M554" s="1105"/>
      <c r="N554" s="1189"/>
      <c r="O554" s="38"/>
      <c r="P554" s="24" t="s">
        <v>441</v>
      </c>
      <c r="Q554" s="414" t="str">
        <f>"#"&amp;ADDRESS(ROW(D639),COLUMN(D639))</f>
        <v>#$D$639</v>
      </c>
      <c r="R554" s="25"/>
      <c r="S554" s="25"/>
      <c r="T554" s="19"/>
      <c r="U554" s="19"/>
      <c r="V554" s="274"/>
      <c r="W554" s="274"/>
    </row>
    <row r="555" spans="1:23" ht="12.75" customHeight="1" thickBot="1" x14ac:dyDescent="0.25">
      <c r="C555" s="250"/>
      <c r="D555" s="569" t="s">
        <v>118</v>
      </c>
      <c r="E555" s="1108" t="str">
        <f>Translations!$B$249</f>
        <v>Informations relatives à la méthode appliquée</v>
      </c>
      <c r="F555" s="1108"/>
      <c r="G555" s="1108"/>
      <c r="H555" s="1108"/>
      <c r="I555" s="1108"/>
      <c r="J555" s="1108"/>
      <c r="K555" s="1108"/>
      <c r="L555" s="1108"/>
      <c r="M555" s="1108"/>
      <c r="N555" s="1148"/>
      <c r="P555" s="280"/>
      <c r="T555" s="19"/>
    </row>
    <row r="556" spans="1:23" ht="25.5" customHeight="1" thickBot="1" x14ac:dyDescent="0.25">
      <c r="B556" s="273"/>
      <c r="C556" s="250"/>
      <c r="E556" s="569"/>
      <c r="I556" s="1112" t="str">
        <f>Translations!$B$254</f>
        <v>Source de données</v>
      </c>
      <c r="J556" s="1112"/>
      <c r="K556" s="1112" t="str">
        <f>Translations!$B$255</f>
        <v>Autre source de données (le cas échéant)</v>
      </c>
      <c r="L556" s="1112"/>
      <c r="M556" s="1112" t="str">
        <f>Translations!$B$255</f>
        <v>Autre source de données (le cas échéant)</v>
      </c>
      <c r="N556" s="1112"/>
      <c r="S556" s="297" t="s">
        <v>1910</v>
      </c>
      <c r="U556" s="280"/>
      <c r="V556" s="280"/>
      <c r="W556" s="297" t="s">
        <v>417</v>
      </c>
    </row>
    <row r="557" spans="1:23" ht="12.75" customHeight="1" x14ac:dyDescent="0.2">
      <c r="B557" s="273"/>
      <c r="C557" s="250"/>
      <c r="E557" s="569" t="s">
        <v>864</v>
      </c>
      <c r="F557" s="1074" t="str">
        <f>Translations!$B$322</f>
        <v>Consommation d'électricité pertinente</v>
      </c>
      <c r="G557" s="1074"/>
      <c r="H557" s="1075"/>
      <c r="I557" s="1184"/>
      <c r="J557" s="1184"/>
      <c r="K557" s="1111"/>
      <c r="L557" s="1111"/>
      <c r="M557" s="1111"/>
      <c r="N557" s="1111"/>
      <c r="S557" s="282" t="b">
        <f>IF(I513&lt;&gt;"",IF(INDEX(EUconst_BMlistElExchangability,MATCH(I513,EUconst_BMlistNames,0))=TRUE,FALSE,TRUE),FALSE)</f>
        <v>0</v>
      </c>
      <c r="U557" s="280"/>
      <c r="V557" s="280"/>
      <c r="W557" s="545"/>
    </row>
    <row r="558" spans="1:23" ht="5.0999999999999996" customHeight="1" x14ac:dyDescent="0.2">
      <c r="B558" s="273"/>
      <c r="C558" s="250"/>
      <c r="D558" s="569"/>
      <c r="N558" s="251"/>
      <c r="S558" s="283"/>
      <c r="W558" s="283"/>
    </row>
    <row r="559" spans="1:23" ht="12.75" customHeight="1" x14ac:dyDescent="0.2">
      <c r="B559" s="273"/>
      <c r="C559" s="250"/>
      <c r="D559" s="569"/>
      <c r="E559" s="135" t="s">
        <v>865</v>
      </c>
      <c r="F559" s="1076" t="str">
        <f>Translations!$B$257</f>
        <v>Description de la méthode appliquée</v>
      </c>
      <c r="G559" s="1076"/>
      <c r="H559" s="1076"/>
      <c r="I559" s="1076"/>
      <c r="J559" s="1076"/>
      <c r="K559" s="1076"/>
      <c r="L559" s="1076"/>
      <c r="M559" s="1076"/>
      <c r="N559" s="1167"/>
      <c r="S559" s="283"/>
      <c r="W559" s="283"/>
    </row>
    <row r="560" spans="1:23" ht="5.0999999999999996" customHeight="1" x14ac:dyDescent="0.2">
      <c r="B560" s="273"/>
      <c r="C560" s="250"/>
      <c r="E560" s="252"/>
      <c r="F560" s="571"/>
      <c r="G560" s="572"/>
      <c r="H560" s="572"/>
      <c r="I560" s="572"/>
      <c r="J560" s="572"/>
      <c r="K560" s="572"/>
      <c r="L560" s="572"/>
      <c r="M560" s="572"/>
      <c r="N560" s="578"/>
      <c r="S560" s="283"/>
      <c r="W560" s="283"/>
    </row>
    <row r="561" spans="2:23" ht="12.75" customHeight="1" x14ac:dyDescent="0.2">
      <c r="B561" s="273"/>
      <c r="C561" s="250"/>
      <c r="D561" s="569"/>
      <c r="E561" s="135"/>
      <c r="F561" s="1135" t="str">
        <f>IF(AND(I513&lt;&gt;"",J554=""),HYPERLINK("#" &amp; Q561,EUConst_MsgDescription),"")</f>
        <v/>
      </c>
      <c r="G561" s="1114"/>
      <c r="H561" s="1114"/>
      <c r="I561" s="1114"/>
      <c r="J561" s="1114"/>
      <c r="K561" s="1114"/>
      <c r="L561" s="1114"/>
      <c r="M561" s="1114"/>
      <c r="N561" s="1115"/>
      <c r="P561" s="24" t="s">
        <v>441</v>
      </c>
      <c r="Q561" s="414" t="str">
        <f>"#"&amp;ADDRESS(ROW($C$10),COLUMN($C$10))</f>
        <v>#$C$10</v>
      </c>
      <c r="S561" s="283"/>
      <c r="W561" s="283"/>
    </row>
    <row r="562" spans="2:23" ht="5.0999999999999996" customHeight="1" x14ac:dyDescent="0.2">
      <c r="B562" s="273"/>
      <c r="C562" s="250"/>
      <c r="D562" s="569"/>
      <c r="E562" s="26"/>
      <c r="F562" s="1194"/>
      <c r="G562" s="1194"/>
      <c r="H562" s="1194"/>
      <c r="I562" s="1194"/>
      <c r="J562" s="1194"/>
      <c r="K562" s="1194"/>
      <c r="L562" s="1194"/>
      <c r="M562" s="1194"/>
      <c r="N562" s="1195"/>
      <c r="P562" s="280"/>
      <c r="S562" s="283"/>
      <c r="W562" s="283"/>
    </row>
    <row r="563" spans="2:23" ht="50.1" customHeight="1" x14ac:dyDescent="0.2">
      <c r="B563" s="273"/>
      <c r="C563" s="250"/>
      <c r="D563" s="26"/>
      <c r="E563" s="296"/>
      <c r="F563" s="1196"/>
      <c r="G563" s="1197"/>
      <c r="H563" s="1197"/>
      <c r="I563" s="1197"/>
      <c r="J563" s="1197"/>
      <c r="K563" s="1197"/>
      <c r="L563" s="1197"/>
      <c r="M563" s="1197"/>
      <c r="N563" s="1198"/>
      <c r="S563" s="282" t="b">
        <f>S557</f>
        <v>0</v>
      </c>
      <c r="W563" s="282"/>
    </row>
    <row r="564" spans="2:23" ht="5.0999999999999996" customHeight="1" x14ac:dyDescent="0.2">
      <c r="B564" s="273"/>
      <c r="C564" s="250"/>
      <c r="D564" s="569"/>
      <c r="N564" s="251"/>
      <c r="S564" s="283"/>
      <c r="W564" s="283"/>
    </row>
    <row r="565" spans="2:23" ht="12.75" customHeight="1" x14ac:dyDescent="0.2">
      <c r="B565" s="273"/>
      <c r="C565" s="250"/>
      <c r="D565" s="569"/>
      <c r="E565" s="135"/>
      <c r="F565" s="1120" t="str">
        <f>Translations!$B$210</f>
        <v>Référence de fichiers externes, le cas échéant</v>
      </c>
      <c r="G565" s="1120"/>
      <c r="H565" s="1120"/>
      <c r="I565" s="1120"/>
      <c r="J565" s="1120"/>
      <c r="K565" s="1049"/>
      <c r="L565" s="1049"/>
      <c r="M565" s="1049"/>
      <c r="N565" s="1049"/>
      <c r="S565" s="283"/>
      <c r="W565" s="282"/>
    </row>
    <row r="566" spans="2:23" ht="5.0999999999999996" customHeight="1" x14ac:dyDescent="0.2">
      <c r="B566" s="273"/>
      <c r="C566" s="250"/>
      <c r="D566" s="569"/>
      <c r="N566" s="251"/>
      <c r="S566" s="283"/>
      <c r="W566" s="283"/>
    </row>
    <row r="567" spans="2:23" ht="12.75" customHeight="1" x14ac:dyDescent="0.2">
      <c r="B567" s="273"/>
      <c r="C567" s="250"/>
      <c r="D567" s="569" t="s">
        <v>119</v>
      </c>
      <c r="E567" s="1102" t="str">
        <f>Translations!$B$258</f>
        <v>La hiérarchie a-t-elle été respectée?</v>
      </c>
      <c r="F567" s="1102"/>
      <c r="G567" s="1102"/>
      <c r="H567" s="1103"/>
      <c r="I567" s="291"/>
      <c r="J567" s="298" t="str">
        <f>Translations!$B$259</f>
        <v xml:space="preserve"> Si tel n'est pas le cas, pourquoi?</v>
      </c>
      <c r="K567" s="1087"/>
      <c r="L567" s="1088"/>
      <c r="M567" s="1088"/>
      <c r="N567" s="1104"/>
      <c r="S567" s="282" t="b">
        <f>S563</f>
        <v>0</v>
      </c>
      <c r="W567" s="289" t="b">
        <f>OR(W565,AND(I567&lt;&gt;"",I567=TRUE))</f>
        <v>0</v>
      </c>
    </row>
    <row r="568" spans="2:23" ht="12.75" customHeight="1" x14ac:dyDescent="0.2">
      <c r="B568" s="273"/>
      <c r="C568" s="250"/>
      <c r="D568" s="569"/>
      <c r="E568" s="252" t="s">
        <v>263</v>
      </c>
      <c r="F568" s="1050" t="str">
        <f>Translations!$B$263</f>
        <v>Coûts excessifs: l’utilisation de meilleures sources de données entraînerait des coûts excessifs.</v>
      </c>
      <c r="G568" s="1098"/>
      <c r="H568" s="1098"/>
      <c r="I568" s="1098"/>
      <c r="J568" s="1098"/>
      <c r="K568" s="1098"/>
      <c r="L568" s="1098"/>
      <c r="M568" s="1098"/>
      <c r="N568" s="1134"/>
      <c r="S568" s="283"/>
      <c r="W568" s="283"/>
    </row>
    <row r="569" spans="2:23" ht="5.0999999999999996" customHeight="1" x14ac:dyDescent="0.2">
      <c r="B569" s="273"/>
      <c r="C569" s="250"/>
      <c r="E569" s="575"/>
      <c r="F569" s="575"/>
      <c r="G569" s="575"/>
      <c r="H569" s="575"/>
      <c r="I569" s="575"/>
      <c r="J569" s="575"/>
      <c r="K569" s="575"/>
      <c r="L569" s="575"/>
      <c r="M569" s="575"/>
      <c r="N569" s="583"/>
      <c r="S569" s="283"/>
      <c r="W569" s="283"/>
    </row>
    <row r="570" spans="2:23" ht="12.75" customHeight="1" x14ac:dyDescent="0.2">
      <c r="B570" s="273"/>
      <c r="C570" s="250"/>
      <c r="D570" s="569"/>
      <c r="E570" s="569"/>
      <c r="F570" s="1076" t="str">
        <f>Translations!$B$264</f>
        <v>Autres précisions concernant l’écart pris rapport à la hiérarchie</v>
      </c>
      <c r="G570" s="1076"/>
      <c r="H570" s="1076"/>
      <c r="I570" s="1076"/>
      <c r="J570" s="1076"/>
      <c r="K570" s="1076"/>
      <c r="L570" s="1076"/>
      <c r="M570" s="1076"/>
      <c r="N570" s="1167"/>
      <c r="S570" s="283"/>
      <c r="W570" s="283"/>
    </row>
    <row r="571" spans="2:23" ht="25.5" customHeight="1" thickBot="1" x14ac:dyDescent="0.25">
      <c r="B571" s="273"/>
      <c r="C571" s="250"/>
      <c r="E571" s="569"/>
      <c r="F571" s="1077"/>
      <c r="G571" s="1078"/>
      <c r="H571" s="1078"/>
      <c r="I571" s="1078"/>
      <c r="J571" s="1078"/>
      <c r="K571" s="1078"/>
      <c r="L571" s="1078"/>
      <c r="M571" s="1078"/>
      <c r="N571" s="1079"/>
      <c r="S571" s="305" t="b">
        <f>S567</f>
        <v>0</v>
      </c>
      <c r="W571" s="300" t="b">
        <f>W567</f>
        <v>0</v>
      </c>
    </row>
    <row r="572" spans="2:23" ht="5.0999999999999996" customHeight="1" x14ac:dyDescent="0.2">
      <c r="B572" s="273"/>
      <c r="C572" s="250"/>
      <c r="N572" s="251"/>
    </row>
    <row r="573" spans="2:23" ht="5.0999999999999996" customHeight="1" x14ac:dyDescent="0.2">
      <c r="B573" s="273"/>
      <c r="C573" s="261"/>
      <c r="D573" s="264"/>
      <c r="E573" s="262"/>
      <c r="F573" s="262"/>
      <c r="G573" s="262"/>
      <c r="H573" s="262"/>
      <c r="I573" s="262"/>
      <c r="J573" s="262"/>
      <c r="K573" s="262"/>
      <c r="L573" s="262"/>
      <c r="M573" s="262"/>
      <c r="N573" s="263"/>
    </row>
    <row r="574" spans="2:23" ht="12.75" customHeight="1" x14ac:dyDescent="0.2">
      <c r="B574" s="273"/>
      <c r="C574" s="385"/>
      <c r="D574" s="386" t="s">
        <v>115</v>
      </c>
      <c r="E574" s="1190" t="str">
        <f>Translations!$B$324</f>
        <v>Les flux de chaleur mesurable importés d’installations ou d’entités ne relevant pas du SEQE sont-ils pertinents?</v>
      </c>
      <c r="F574" s="1190"/>
      <c r="G574" s="1190"/>
      <c r="H574" s="1190"/>
      <c r="I574" s="1190"/>
      <c r="J574" s="1190"/>
      <c r="K574" s="1190"/>
      <c r="L574" s="1190"/>
      <c r="M574" s="1141"/>
      <c r="N574" s="1141"/>
      <c r="P574" s="280"/>
      <c r="R574" s="285"/>
    </row>
    <row r="575" spans="2:23" ht="5.0999999999999996" customHeight="1" x14ac:dyDescent="0.2">
      <c r="B575" s="273"/>
      <c r="C575" s="385"/>
      <c r="D575" s="21"/>
      <c r="E575" s="579"/>
      <c r="F575" s="579"/>
      <c r="G575" s="579"/>
      <c r="H575" s="579"/>
      <c r="I575" s="579"/>
      <c r="J575" s="579"/>
      <c r="K575" s="579"/>
      <c r="L575" s="579"/>
      <c r="M575" s="579"/>
      <c r="N575" s="587"/>
      <c r="P575" s="280"/>
      <c r="R575" s="285"/>
    </row>
    <row r="576" spans="2:23" ht="12.75" customHeight="1" x14ac:dyDescent="0.2">
      <c r="B576" s="273"/>
      <c r="C576" s="385"/>
      <c r="D576" s="21"/>
      <c r="E576" s="21"/>
      <c r="F576" s="1192" t="str">
        <f>Translations!$B$257</f>
        <v>Description de la méthode appliquée</v>
      </c>
      <c r="G576" s="1192"/>
      <c r="H576" s="1192"/>
      <c r="I576" s="1192"/>
      <c r="J576" s="1192"/>
      <c r="K576" s="1192"/>
      <c r="L576" s="1192"/>
      <c r="M576" s="1192"/>
      <c r="N576" s="1193"/>
      <c r="P576" s="280"/>
      <c r="R576" s="285"/>
    </row>
    <row r="577" spans="2:23" ht="5.0999999999999996" customHeight="1" thickBot="1" x14ac:dyDescent="0.25">
      <c r="B577" s="273"/>
      <c r="C577" s="385"/>
      <c r="D577" s="21"/>
      <c r="E577" s="252"/>
      <c r="F577" s="388"/>
      <c r="G577" s="389"/>
      <c r="H577" s="389"/>
      <c r="I577" s="389"/>
      <c r="J577" s="389"/>
      <c r="K577" s="389"/>
      <c r="L577" s="389"/>
      <c r="M577" s="389"/>
      <c r="N577" s="390"/>
    </row>
    <row r="578" spans="2:23" ht="12.75" customHeight="1" x14ac:dyDescent="0.2">
      <c r="B578" s="273"/>
      <c r="C578" s="385"/>
      <c r="D578" s="387"/>
      <c r="E578" s="391"/>
      <c r="F578" s="1135" t="str">
        <f>IF(I513&lt;&gt;"",HYPERLINK("#" &amp; Q578,EUConst_MsgDescription),"")</f>
        <v/>
      </c>
      <c r="G578" s="1114"/>
      <c r="H578" s="1114"/>
      <c r="I578" s="1114"/>
      <c r="J578" s="1114"/>
      <c r="K578" s="1114"/>
      <c r="L578" s="1114"/>
      <c r="M578" s="1114"/>
      <c r="N578" s="1115"/>
      <c r="P578" s="24" t="s">
        <v>441</v>
      </c>
      <c r="Q578" s="414" t="str">
        <f>"#"&amp;ADDRESS(ROW($C$10),COLUMN($C$10))</f>
        <v>#$C$10</v>
      </c>
      <c r="W578" s="297" t="s">
        <v>417</v>
      </c>
    </row>
    <row r="579" spans="2:23" ht="5.0999999999999996" customHeight="1" thickBot="1" x14ac:dyDescent="0.25">
      <c r="B579" s="273"/>
      <c r="C579" s="385"/>
      <c r="D579" s="387"/>
      <c r="E579" s="391"/>
      <c r="F579" s="1200"/>
      <c r="G579" s="1201"/>
      <c r="H579" s="1201"/>
      <c r="I579" s="1201"/>
      <c r="J579" s="1201"/>
      <c r="K579" s="1201"/>
      <c r="L579" s="1201"/>
      <c r="M579" s="1201"/>
      <c r="N579" s="1202"/>
      <c r="P579" s="24"/>
      <c r="W579" s="283"/>
    </row>
    <row r="580" spans="2:23" ht="50.1" customHeight="1" thickBot="1" x14ac:dyDescent="0.25">
      <c r="B580" s="273"/>
      <c r="C580" s="385"/>
      <c r="D580" s="21"/>
      <c r="E580" s="21"/>
      <c r="F580" s="1077"/>
      <c r="G580" s="1078"/>
      <c r="H580" s="1078"/>
      <c r="I580" s="1078"/>
      <c r="J580" s="1078"/>
      <c r="K580" s="1078"/>
      <c r="L580" s="1078"/>
      <c r="M580" s="1078"/>
      <c r="N580" s="1079"/>
      <c r="P580" s="280"/>
      <c r="R580" s="285"/>
      <c r="V580" s="285"/>
      <c r="W580" s="421" t="b">
        <f>OR(W574,AND(M574&lt;&gt;"",M574=FALSE))</f>
        <v>0</v>
      </c>
    </row>
    <row r="581" spans="2:23" ht="5.0999999999999996" customHeight="1" x14ac:dyDescent="0.2">
      <c r="B581" s="273"/>
      <c r="C581" s="385"/>
      <c r="D581" s="387"/>
      <c r="E581" s="392"/>
      <c r="F581" s="580"/>
      <c r="G581" s="580"/>
      <c r="H581" s="580"/>
      <c r="I581" s="580"/>
      <c r="J581" s="580"/>
      <c r="K581" s="580"/>
      <c r="L581" s="580"/>
      <c r="M581" s="580"/>
      <c r="N581" s="393"/>
      <c r="P581" s="280"/>
      <c r="R581" s="285"/>
    </row>
    <row r="582" spans="2:23" ht="12.75" customHeight="1" x14ac:dyDescent="0.2">
      <c r="B582" s="273"/>
      <c r="C582" s="394"/>
      <c r="D582" s="395"/>
      <c r="E582" s="395"/>
      <c r="F582" s="395"/>
      <c r="G582" s="395"/>
      <c r="H582" s="395"/>
      <c r="I582" s="395"/>
      <c r="J582" s="395"/>
      <c r="K582" s="395"/>
      <c r="L582" s="395"/>
      <c r="M582" s="395"/>
      <c r="N582" s="396"/>
    </row>
    <row r="583" spans="2:23" ht="15" customHeight="1" x14ac:dyDescent="0.2">
      <c r="B583" s="273"/>
      <c r="C583" s="354"/>
      <c r="D583" s="1203" t="str">
        <f>Translations!$B$329</f>
        <v>Données requises pour déterminer le taux d’amélioration du référentiel conformément à l’article 10 bis, paragraphe 2, de la directive</v>
      </c>
      <c r="E583" s="1204"/>
      <c r="F583" s="1204"/>
      <c r="G583" s="1204"/>
      <c r="H583" s="1204"/>
      <c r="I583" s="1204"/>
      <c r="J583" s="1204"/>
      <c r="K583" s="1204"/>
      <c r="L583" s="1204"/>
      <c r="M583" s="1204"/>
      <c r="N583" s="1205"/>
    </row>
    <row r="584" spans="2:23" ht="5.0999999999999996" customHeight="1" x14ac:dyDescent="0.2">
      <c r="B584" s="273"/>
      <c r="C584" s="354"/>
      <c r="D584" s="355"/>
      <c r="E584" s="355"/>
      <c r="F584" s="355"/>
      <c r="G584" s="355"/>
      <c r="H584" s="355"/>
      <c r="I584" s="355"/>
      <c r="J584" s="355"/>
      <c r="K584" s="355"/>
      <c r="L584" s="355"/>
      <c r="M584" s="355"/>
      <c r="N584" s="356"/>
    </row>
    <row r="585" spans="2:23" ht="12.75" customHeight="1" x14ac:dyDescent="0.2">
      <c r="B585" s="273"/>
      <c r="C585" s="354"/>
      <c r="D585" s="357" t="s">
        <v>116</v>
      </c>
      <c r="E585" s="1206" t="str">
        <f>Translations!$B$330</f>
        <v>Émissions directement attribuables</v>
      </c>
      <c r="F585" s="1206"/>
      <c r="G585" s="1206"/>
      <c r="H585" s="1206"/>
      <c r="I585" s="1206"/>
      <c r="J585" s="1206"/>
      <c r="K585" s="1206"/>
      <c r="L585" s="1206"/>
      <c r="M585" s="1206"/>
      <c r="N585" s="1207"/>
    </row>
    <row r="586" spans="2:23" ht="12.75" customHeight="1" x14ac:dyDescent="0.2">
      <c r="B586" s="273"/>
      <c r="C586" s="354"/>
      <c r="D586" s="358" t="s">
        <v>118</v>
      </c>
      <c r="E586" s="1140" t="str">
        <f>Translations!$B$331</f>
        <v>Attribution d’émissions directement imputables</v>
      </c>
      <c r="F586" s="1140"/>
      <c r="G586" s="1140"/>
      <c r="H586" s="1140"/>
      <c r="I586" s="1140"/>
      <c r="J586" s="1140"/>
      <c r="K586" s="1140"/>
      <c r="L586" s="1140"/>
      <c r="M586" s="1140"/>
      <c r="N586" s="1208"/>
      <c r="P586" s="280"/>
      <c r="T586" s="19"/>
    </row>
    <row r="587" spans="2:23" ht="5.0999999999999996" customHeight="1" x14ac:dyDescent="0.2">
      <c r="B587" s="273"/>
      <c r="C587" s="354"/>
      <c r="D587" s="355"/>
      <c r="E587" s="1142"/>
      <c r="F587" s="1143"/>
      <c r="G587" s="1143"/>
      <c r="H587" s="1143"/>
      <c r="I587" s="1143"/>
      <c r="J587" s="1143"/>
      <c r="K587" s="1143"/>
      <c r="L587" s="1143"/>
      <c r="M587" s="1143"/>
      <c r="N587" s="1144"/>
    </row>
    <row r="588" spans="2:23" ht="12.75" customHeight="1" x14ac:dyDescent="0.2">
      <c r="B588" s="273"/>
      <c r="C588" s="354"/>
      <c r="D588" s="358"/>
      <c r="E588" s="360"/>
      <c r="F588" s="1135" t="str">
        <f>IF(I513&lt;&gt;"",HYPERLINK("#" &amp; Q588,EUConst_MsgDescription),"")</f>
        <v/>
      </c>
      <c r="G588" s="1114"/>
      <c r="H588" s="1114"/>
      <c r="I588" s="1114"/>
      <c r="J588" s="1114"/>
      <c r="K588" s="1114"/>
      <c r="L588" s="1114"/>
      <c r="M588" s="1114"/>
      <c r="N588" s="1115"/>
      <c r="P588" s="24" t="s">
        <v>441</v>
      </c>
      <c r="Q588" s="414" t="str">
        <f>"#"&amp;ADDRESS(ROW($C$10),COLUMN($C$10))</f>
        <v>#$C$10</v>
      </c>
    </row>
    <row r="589" spans="2:23" ht="5.0999999999999996" customHeight="1" x14ac:dyDescent="0.2">
      <c r="B589" s="273"/>
      <c r="C589" s="354"/>
      <c r="D589" s="358"/>
      <c r="E589" s="361"/>
      <c r="F589" s="1136"/>
      <c r="G589" s="1136"/>
      <c r="H589" s="1136"/>
      <c r="I589" s="1136"/>
      <c r="J589" s="1136"/>
      <c r="K589" s="1136"/>
      <c r="L589" s="1136"/>
      <c r="M589" s="1136"/>
      <c r="N589" s="1137"/>
      <c r="P589" s="280"/>
    </row>
    <row r="590" spans="2:23" ht="50.1" customHeight="1" x14ac:dyDescent="0.2">
      <c r="B590" s="273"/>
      <c r="C590" s="354"/>
      <c r="D590" s="355"/>
      <c r="E590" s="355"/>
      <c r="F590" s="1117"/>
      <c r="G590" s="1118"/>
      <c r="H590" s="1118"/>
      <c r="I590" s="1118"/>
      <c r="J590" s="1118"/>
      <c r="K590" s="1118"/>
      <c r="L590" s="1118"/>
      <c r="M590" s="1118"/>
      <c r="N590" s="1119"/>
    </row>
    <row r="591" spans="2:23" ht="5.0999999999999996" customHeight="1" x14ac:dyDescent="0.2">
      <c r="B591" s="273"/>
      <c r="C591" s="354"/>
      <c r="D591" s="355"/>
      <c r="E591" s="355"/>
      <c r="F591" s="355"/>
      <c r="G591" s="355"/>
      <c r="H591" s="355"/>
      <c r="I591" s="355"/>
      <c r="J591" s="355"/>
      <c r="K591" s="355"/>
      <c r="L591" s="355"/>
      <c r="M591" s="355"/>
      <c r="N591" s="356"/>
    </row>
    <row r="592" spans="2:23" ht="12.75" customHeight="1" x14ac:dyDescent="0.2">
      <c r="B592" s="273"/>
      <c r="C592" s="354"/>
      <c r="D592" s="355"/>
      <c r="E592" s="355"/>
      <c r="F592" s="1199" t="str">
        <f>Translations!$B$210</f>
        <v>Référence de fichiers externes, le cas échéant</v>
      </c>
      <c r="G592" s="1199"/>
      <c r="H592" s="1199"/>
      <c r="I592" s="1199"/>
      <c r="J592" s="1199"/>
      <c r="K592" s="1049"/>
      <c r="L592" s="1049"/>
      <c r="M592" s="1049"/>
      <c r="N592" s="1049"/>
    </row>
    <row r="593" spans="1:23" ht="5.0999999999999996" customHeight="1" x14ac:dyDescent="0.2">
      <c r="B593" s="273"/>
      <c r="C593" s="354"/>
      <c r="D593" s="355"/>
      <c r="E593" s="355"/>
      <c r="F593" s="362"/>
      <c r="G593" s="362"/>
      <c r="H593" s="362"/>
      <c r="I593" s="362"/>
      <c r="J593" s="362"/>
      <c r="K593" s="362"/>
      <c r="L593" s="362"/>
      <c r="M593" s="362"/>
      <c r="N593" s="363"/>
    </row>
    <row r="594" spans="1:23" ht="12.75" customHeight="1" x14ac:dyDescent="0.2">
      <c r="B594" s="273"/>
      <c r="C594" s="354"/>
      <c r="D594" s="358" t="s">
        <v>119</v>
      </c>
      <c r="E594" s="1140" t="str">
        <f>Translations!$B$337</f>
        <v>D’autres flux internes sont-ils pertinents?</v>
      </c>
      <c r="F594" s="1140"/>
      <c r="G594" s="1140"/>
      <c r="H594" s="1140"/>
      <c r="I594" s="1140"/>
      <c r="J594" s="1140"/>
      <c r="K594" s="1140"/>
      <c r="L594" s="1140"/>
      <c r="M594" s="1141"/>
      <c r="N594" s="1141"/>
      <c r="P594" s="280"/>
      <c r="T594" s="19"/>
    </row>
    <row r="595" spans="1:23" ht="5.0999999999999996" customHeight="1" x14ac:dyDescent="0.2">
      <c r="B595" s="273"/>
      <c r="C595" s="354"/>
      <c r="D595" s="358"/>
      <c r="E595" s="359"/>
      <c r="F595" s="1142"/>
      <c r="G595" s="1142"/>
      <c r="H595" s="1142"/>
      <c r="I595" s="1142"/>
      <c r="J595" s="1142"/>
      <c r="K595" s="1142"/>
      <c r="L595" s="1142"/>
      <c r="M595" s="1142"/>
      <c r="N595" s="1233"/>
    </row>
    <row r="596" spans="1:23" ht="25.5" customHeight="1" thickBot="1" x14ac:dyDescent="0.25">
      <c r="B596" s="273"/>
      <c r="C596" s="354"/>
      <c r="D596" s="355"/>
      <c r="E596" s="355"/>
      <c r="F596" s="355"/>
      <c r="G596" s="355"/>
      <c r="H596" s="355"/>
      <c r="I596" s="1215" t="str">
        <f>Translations!$B$254</f>
        <v>Source de données</v>
      </c>
      <c r="J596" s="1215"/>
      <c r="K596" s="1215" t="str">
        <f>Translations!$B$255</f>
        <v>Autre source de données (le cas échéant)</v>
      </c>
      <c r="L596" s="1215"/>
      <c r="M596" s="1215" t="str">
        <f>Translations!$B$255</f>
        <v>Autre source de données (le cas échéant)</v>
      </c>
      <c r="N596" s="1215"/>
      <c r="P596" s="280"/>
      <c r="W596" s="274" t="s">
        <v>417</v>
      </c>
    </row>
    <row r="597" spans="1:23" ht="12.75" customHeight="1" x14ac:dyDescent="0.2">
      <c r="B597" s="273"/>
      <c r="C597" s="354"/>
      <c r="D597" s="358"/>
      <c r="E597" s="360" t="s">
        <v>864</v>
      </c>
      <c r="F597" s="1212" t="str">
        <f>Translations!$B$342</f>
        <v>Quantités importées ou exportées</v>
      </c>
      <c r="G597" s="1213"/>
      <c r="H597" s="1213"/>
      <c r="I597" s="1184"/>
      <c r="J597" s="1184"/>
      <c r="K597" s="1111"/>
      <c r="L597" s="1111"/>
      <c r="M597" s="1111"/>
      <c r="N597" s="1111"/>
      <c r="W597" s="281" t="b">
        <f>AND(M594&lt;&gt;"",M594=FALSE)</f>
        <v>0</v>
      </c>
    </row>
    <row r="598" spans="1:23" ht="12.75" customHeight="1" x14ac:dyDescent="0.2">
      <c r="B598" s="273"/>
      <c r="C598" s="354"/>
      <c r="D598" s="358"/>
      <c r="E598" s="360" t="s">
        <v>865</v>
      </c>
      <c r="F598" s="1212" t="str">
        <f>Translations!$B$256</f>
        <v>Contenu énergétique</v>
      </c>
      <c r="G598" s="1213"/>
      <c r="H598" s="1213"/>
      <c r="I598" s="1184"/>
      <c r="J598" s="1184"/>
      <c r="K598" s="1111"/>
      <c r="L598" s="1111"/>
      <c r="M598" s="1111"/>
      <c r="N598" s="1111"/>
      <c r="W598" s="303" t="b">
        <f>W597</f>
        <v>0</v>
      </c>
    </row>
    <row r="599" spans="1:23" ht="12.75" customHeight="1" x14ac:dyDescent="0.2">
      <c r="B599" s="273"/>
      <c r="C599" s="354"/>
      <c r="D599" s="358"/>
      <c r="E599" s="360" t="s">
        <v>866</v>
      </c>
      <c r="F599" s="1214" t="str">
        <f>Translations!$B$343</f>
        <v>Facteur d’émission ou teneur en carbone</v>
      </c>
      <c r="G599" s="1214"/>
      <c r="H599" s="1212"/>
      <c r="I599" s="1087"/>
      <c r="J599" s="1104"/>
      <c r="K599" s="1089"/>
      <c r="L599" s="1091"/>
      <c r="M599" s="1089"/>
      <c r="N599" s="1091"/>
      <c r="W599" s="303" t="b">
        <f>W598</f>
        <v>0</v>
      </c>
    </row>
    <row r="600" spans="1:23" ht="12.75" customHeight="1" x14ac:dyDescent="0.2">
      <c r="B600" s="273"/>
      <c r="C600" s="354"/>
      <c r="D600" s="358"/>
      <c r="E600" s="360" t="s">
        <v>867</v>
      </c>
      <c r="F600" s="1214" t="str">
        <f>Translations!$B$344</f>
        <v>Teneur en biomasse</v>
      </c>
      <c r="G600" s="1214"/>
      <c r="H600" s="1212"/>
      <c r="I600" s="1087"/>
      <c r="J600" s="1104"/>
      <c r="K600" s="1089"/>
      <c r="L600" s="1091"/>
      <c r="M600" s="1089"/>
      <c r="N600" s="1091"/>
      <c r="W600" s="303" t="b">
        <f>W599</f>
        <v>0</v>
      </c>
    </row>
    <row r="601" spans="1:23" ht="5.0999999999999996" customHeight="1" x14ac:dyDescent="0.2">
      <c r="B601" s="273"/>
      <c r="C601" s="354"/>
      <c r="D601" s="358"/>
      <c r="E601" s="355"/>
      <c r="F601" s="355"/>
      <c r="G601" s="355"/>
      <c r="H601" s="355"/>
      <c r="I601" s="355"/>
      <c r="J601" s="355"/>
      <c r="K601" s="355"/>
      <c r="L601" s="355"/>
      <c r="M601" s="355"/>
      <c r="N601" s="356"/>
      <c r="P601" s="280"/>
      <c r="W601" s="283"/>
    </row>
    <row r="602" spans="1:23" ht="12.75" customHeight="1" x14ac:dyDescent="0.2">
      <c r="B602" s="273"/>
      <c r="C602" s="354"/>
      <c r="D602" s="358"/>
      <c r="E602" s="360" t="s">
        <v>868</v>
      </c>
      <c r="F602" s="1218" t="str">
        <f>Translations!$B$257</f>
        <v>Description de la méthode appliquée</v>
      </c>
      <c r="G602" s="1218"/>
      <c r="H602" s="1218"/>
      <c r="I602" s="1218"/>
      <c r="J602" s="1218"/>
      <c r="K602" s="1218"/>
      <c r="L602" s="1218"/>
      <c r="M602" s="1218"/>
      <c r="N602" s="1219"/>
      <c r="P602" s="280"/>
      <c r="W602" s="283"/>
    </row>
    <row r="603" spans="1:23" ht="5.0999999999999996" customHeight="1" x14ac:dyDescent="0.2">
      <c r="B603" s="273"/>
      <c r="C603" s="354"/>
      <c r="D603" s="355"/>
      <c r="E603" s="359"/>
      <c r="F603" s="577"/>
      <c r="G603" s="584"/>
      <c r="H603" s="584"/>
      <c r="I603" s="584"/>
      <c r="J603" s="584"/>
      <c r="K603" s="584"/>
      <c r="L603" s="584"/>
      <c r="M603" s="584"/>
      <c r="N603" s="585"/>
      <c r="W603" s="283"/>
    </row>
    <row r="604" spans="1:23" ht="12.75" customHeight="1" x14ac:dyDescent="0.2">
      <c r="B604" s="273"/>
      <c r="C604" s="354"/>
      <c r="D604" s="358"/>
      <c r="E604" s="360"/>
      <c r="F604" s="1135" t="str">
        <f>IF(I513&lt;&gt;"",HYPERLINK("#" &amp; Q604,EUConst_MsgDescription),"")</f>
        <v/>
      </c>
      <c r="G604" s="1114"/>
      <c r="H604" s="1114"/>
      <c r="I604" s="1114"/>
      <c r="J604" s="1114"/>
      <c r="K604" s="1114"/>
      <c r="L604" s="1114"/>
      <c r="M604" s="1114"/>
      <c r="N604" s="1115"/>
      <c r="P604" s="24" t="s">
        <v>441</v>
      </c>
      <c r="Q604" s="414" t="str">
        <f>"#"&amp;ADDRESS(ROW($C$10),COLUMN($C$10))</f>
        <v>#$C$10</v>
      </c>
      <c r="W604" s="283"/>
    </row>
    <row r="605" spans="1:23" ht="5.0999999999999996" customHeight="1" x14ac:dyDescent="0.2">
      <c r="B605" s="273"/>
      <c r="C605" s="354"/>
      <c r="D605" s="358"/>
      <c r="E605" s="361"/>
      <c r="F605" s="1136"/>
      <c r="G605" s="1136"/>
      <c r="H605" s="1136"/>
      <c r="I605" s="1136"/>
      <c r="J605" s="1136"/>
      <c r="K605" s="1136"/>
      <c r="L605" s="1136"/>
      <c r="M605" s="1136"/>
      <c r="N605" s="1137"/>
      <c r="P605" s="280"/>
      <c r="W605" s="283"/>
    </row>
    <row r="606" spans="1:23" s="278" customFormat="1" ht="50.1" customHeight="1" x14ac:dyDescent="0.2">
      <c r="A606" s="285"/>
      <c r="B606" s="12"/>
      <c r="C606" s="354"/>
      <c r="D606" s="361"/>
      <c r="E606" s="361"/>
      <c r="F606" s="1077"/>
      <c r="G606" s="1078"/>
      <c r="H606" s="1078"/>
      <c r="I606" s="1078"/>
      <c r="J606" s="1078"/>
      <c r="K606" s="1078"/>
      <c r="L606" s="1078"/>
      <c r="M606" s="1078"/>
      <c r="N606" s="1079"/>
      <c r="O606" s="38"/>
      <c r="P606" s="284"/>
      <c r="Q606" s="285"/>
      <c r="R606" s="285"/>
      <c r="S606" s="274"/>
      <c r="T606" s="274"/>
      <c r="U606" s="285"/>
      <c r="V606" s="285"/>
      <c r="W606" s="286" t="b">
        <f>W600</f>
        <v>0</v>
      </c>
    </row>
    <row r="607" spans="1:23" ht="5.0999999999999996" customHeight="1" x14ac:dyDescent="0.2">
      <c r="C607" s="354"/>
      <c r="D607" s="358"/>
      <c r="E607" s="355"/>
      <c r="F607" s="355"/>
      <c r="G607" s="355"/>
      <c r="H607" s="355"/>
      <c r="I607" s="355"/>
      <c r="J607" s="355"/>
      <c r="K607" s="355"/>
      <c r="L607" s="355"/>
      <c r="M607" s="355"/>
      <c r="N607" s="356"/>
      <c r="W607" s="283"/>
    </row>
    <row r="608" spans="1:23" ht="12.75" customHeight="1" thickBot="1" x14ac:dyDescent="0.25">
      <c r="C608" s="354"/>
      <c r="D608" s="358"/>
      <c r="E608" s="360"/>
      <c r="F608" s="1199" t="str">
        <f>Translations!$B$210</f>
        <v>Référence de fichiers externes, le cas échéant</v>
      </c>
      <c r="G608" s="1199"/>
      <c r="H608" s="1199"/>
      <c r="I608" s="1199"/>
      <c r="J608" s="1199"/>
      <c r="K608" s="1049"/>
      <c r="L608" s="1049"/>
      <c r="M608" s="1049"/>
      <c r="N608" s="1049"/>
      <c r="W608" s="290" t="b">
        <f>W606</f>
        <v>0</v>
      </c>
    </row>
    <row r="609" spans="2:23" ht="5.0999999999999996" customHeight="1" x14ac:dyDescent="0.2">
      <c r="C609" s="354"/>
      <c r="D609" s="358"/>
      <c r="E609" s="355"/>
      <c r="F609" s="355"/>
      <c r="G609" s="355"/>
      <c r="H609" s="355"/>
      <c r="I609" s="355"/>
      <c r="J609" s="355"/>
      <c r="K609" s="355"/>
      <c r="L609" s="355"/>
      <c r="M609" s="355"/>
      <c r="N609" s="356"/>
      <c r="P609" s="280"/>
    </row>
    <row r="610" spans="2:23" ht="12.75" customHeight="1" thickBot="1" x14ac:dyDescent="0.25">
      <c r="C610" s="354"/>
      <c r="D610" s="358" t="s">
        <v>120</v>
      </c>
      <c r="E610" s="1140" t="str">
        <f>Translations!$B$345</f>
        <v>Le CO2 transféré importé ou exporté est-il pertinent?</v>
      </c>
      <c r="F610" s="1140"/>
      <c r="G610" s="1140"/>
      <c r="H610" s="1140"/>
      <c r="I610" s="1140"/>
      <c r="J610" s="1140"/>
      <c r="K610" s="1140"/>
      <c r="L610" s="1140"/>
      <c r="M610" s="1141"/>
      <c r="N610" s="1141"/>
      <c r="P610" s="280"/>
      <c r="T610" s="19"/>
    </row>
    <row r="611" spans="2:23" ht="5.0999999999999996" customHeight="1" thickBot="1" x14ac:dyDescent="0.25">
      <c r="C611" s="354"/>
      <c r="D611" s="355"/>
      <c r="E611" s="1142"/>
      <c r="F611" s="1143"/>
      <c r="G611" s="1143"/>
      <c r="H611" s="1143"/>
      <c r="I611" s="1143"/>
      <c r="J611" s="1143"/>
      <c r="K611" s="1143"/>
      <c r="L611" s="1143"/>
      <c r="M611" s="1143"/>
      <c r="N611" s="1144"/>
      <c r="W611" s="297" t="s">
        <v>417</v>
      </c>
    </row>
    <row r="612" spans="2:23" ht="25.5" customHeight="1" x14ac:dyDescent="0.2">
      <c r="C612" s="354"/>
      <c r="D612" s="355"/>
      <c r="E612" s="355"/>
      <c r="F612" s="1117"/>
      <c r="G612" s="1118"/>
      <c r="H612" s="1118"/>
      <c r="I612" s="1118"/>
      <c r="J612" s="1118"/>
      <c r="K612" s="1118"/>
      <c r="L612" s="1118"/>
      <c r="M612" s="1118"/>
      <c r="N612" s="1119"/>
      <c r="W612" s="281" t="b">
        <f>AND(M610&lt;&gt;"",M610=FALSE)</f>
        <v>0</v>
      </c>
    </row>
    <row r="613" spans="2:23" ht="5.0999999999999996" customHeight="1" x14ac:dyDescent="0.2">
      <c r="C613" s="354"/>
      <c r="D613" s="355"/>
      <c r="E613" s="355"/>
      <c r="F613" s="355"/>
      <c r="G613" s="355"/>
      <c r="H613" s="355"/>
      <c r="I613" s="355"/>
      <c r="J613" s="355"/>
      <c r="K613" s="355"/>
      <c r="L613" s="355"/>
      <c r="M613" s="355"/>
      <c r="N613" s="356"/>
      <c r="W613" s="283"/>
    </row>
    <row r="614" spans="2:23" ht="12.75" customHeight="1" thickBot="1" x14ac:dyDescent="0.25">
      <c r="C614" s="354"/>
      <c r="D614" s="355"/>
      <c r="E614" s="355"/>
      <c r="F614" s="1199" t="str">
        <f>Translations!$B$210</f>
        <v>Référence de fichiers externes, le cas échéant</v>
      </c>
      <c r="G614" s="1199"/>
      <c r="H614" s="1199"/>
      <c r="I614" s="1199"/>
      <c r="J614" s="1199"/>
      <c r="K614" s="1049"/>
      <c r="L614" s="1049"/>
      <c r="M614" s="1049"/>
      <c r="N614" s="1049"/>
      <c r="W614" s="305" t="b">
        <f>W612</f>
        <v>0</v>
      </c>
    </row>
    <row r="615" spans="2:23" ht="5.0999999999999996" customHeight="1" x14ac:dyDescent="0.2">
      <c r="C615" s="354"/>
      <c r="D615" s="358"/>
      <c r="E615" s="355"/>
      <c r="F615" s="355"/>
      <c r="G615" s="355"/>
      <c r="H615" s="355"/>
      <c r="I615" s="355"/>
      <c r="J615" s="355"/>
      <c r="K615" s="355"/>
      <c r="L615" s="355"/>
      <c r="M615" s="355"/>
      <c r="N615" s="356"/>
    </row>
    <row r="616" spans="2:23" ht="5.0999999999999996" customHeight="1" x14ac:dyDescent="0.2">
      <c r="C616" s="351"/>
      <c r="D616" s="364"/>
      <c r="E616" s="352"/>
      <c r="F616" s="352"/>
      <c r="G616" s="352"/>
      <c r="H616" s="352"/>
      <c r="I616" s="352"/>
      <c r="J616" s="352"/>
      <c r="K616" s="352"/>
      <c r="L616" s="352"/>
      <c r="M616" s="352"/>
      <c r="N616" s="353"/>
    </row>
    <row r="617" spans="2:23" ht="12.75" customHeight="1" x14ac:dyDescent="0.2">
      <c r="C617" s="354"/>
      <c r="D617" s="357" t="s">
        <v>117</v>
      </c>
      <c r="E617" s="1216" t="str">
        <f>Translations!$B$831</f>
        <v>Apport d’énergie à cette sous-installation et facteur d’émission pertinent</v>
      </c>
      <c r="F617" s="1216"/>
      <c r="G617" s="1216"/>
      <c r="H617" s="1216"/>
      <c r="I617" s="1216"/>
      <c r="J617" s="1216"/>
      <c r="K617" s="1216"/>
      <c r="L617" s="1216"/>
      <c r="M617" s="1216"/>
      <c r="N617" s="1217"/>
    </row>
    <row r="618" spans="2:23" ht="5.0999999999999996" customHeight="1" x14ac:dyDescent="0.2">
      <c r="C618" s="354"/>
      <c r="D618" s="355"/>
      <c r="E618" s="1209"/>
      <c r="F618" s="1210"/>
      <c r="G618" s="1210"/>
      <c r="H618" s="1210"/>
      <c r="I618" s="1210"/>
      <c r="J618" s="1210"/>
      <c r="K618" s="1210"/>
      <c r="L618" s="1210"/>
      <c r="M618" s="1210"/>
      <c r="N618" s="1211"/>
    </row>
    <row r="619" spans="2:23" ht="12.75" customHeight="1" x14ac:dyDescent="0.2">
      <c r="C619" s="354"/>
      <c r="D619" s="358" t="s">
        <v>118</v>
      </c>
      <c r="E619" s="1140" t="str">
        <f>Translations!$B$249</f>
        <v>Informations relatives à la méthode appliquée</v>
      </c>
      <c r="F619" s="1140"/>
      <c r="G619" s="1140"/>
      <c r="H619" s="1140"/>
      <c r="I619" s="1140"/>
      <c r="J619" s="1140"/>
      <c r="K619" s="1140"/>
      <c r="L619" s="1140"/>
      <c r="M619" s="1140"/>
      <c r="N619" s="1208"/>
      <c r="P619" s="280"/>
    </row>
    <row r="620" spans="2:23" ht="25.5" customHeight="1" x14ac:dyDescent="0.2">
      <c r="B620" s="273"/>
      <c r="C620" s="354"/>
      <c r="D620" s="355"/>
      <c r="E620" s="355"/>
      <c r="F620" s="372"/>
      <c r="G620" s="355"/>
      <c r="H620" s="355"/>
      <c r="I620" s="1215" t="str">
        <f>Translations!$B$254</f>
        <v>Source de données</v>
      </c>
      <c r="J620" s="1215"/>
      <c r="K620" s="1215" t="str">
        <f>Translations!$B$255</f>
        <v>Autre source de données (le cas échéant)</v>
      </c>
      <c r="L620" s="1215"/>
      <c r="M620" s="1215" t="str">
        <f>Translations!$B$255</f>
        <v>Autre source de données (le cas échéant)</v>
      </c>
      <c r="N620" s="1215"/>
    </row>
    <row r="621" spans="2:23" ht="12.75" customHeight="1" x14ac:dyDescent="0.2">
      <c r="B621" s="273"/>
      <c r="C621" s="354"/>
      <c r="D621" s="358"/>
      <c r="E621" s="360" t="s">
        <v>864</v>
      </c>
      <c r="F621" s="1214" t="str">
        <f>Translations!$B$833</f>
        <v>Apport de combustible et de matières</v>
      </c>
      <c r="G621" s="1214"/>
      <c r="H621" s="1212"/>
      <c r="I621" s="1087"/>
      <c r="J621" s="1088"/>
      <c r="K621" s="1089"/>
      <c r="L621" s="1090"/>
      <c r="M621" s="1089"/>
      <c r="N621" s="1091"/>
    </row>
    <row r="622" spans="2:23" ht="12.75" customHeight="1" x14ac:dyDescent="0.2">
      <c r="B622" s="273"/>
      <c r="C622" s="354"/>
      <c r="D622" s="358"/>
      <c r="E622" s="360" t="s">
        <v>865</v>
      </c>
      <c r="F622" s="1214" t="str">
        <f>Translations!$B$826</f>
        <v>Apport d’électricité pour la production de chaleur</v>
      </c>
      <c r="G622" s="1214"/>
      <c r="H622" s="1212"/>
      <c r="I622" s="1184"/>
      <c r="J622" s="1184"/>
      <c r="K622" s="1111"/>
      <c r="L622" s="1111"/>
      <c r="M622" s="1111"/>
      <c r="N622" s="1111"/>
    </row>
    <row r="623" spans="2:23" ht="12.75" customHeight="1" x14ac:dyDescent="0.2">
      <c r="B623" s="273"/>
      <c r="C623" s="354"/>
      <c r="D623" s="358"/>
      <c r="E623" s="360" t="s">
        <v>866</v>
      </c>
      <c r="F623" s="1214" t="str">
        <f>Translations!$B$353</f>
        <v>Facteur d’émission pondéré</v>
      </c>
      <c r="G623" s="1214"/>
      <c r="H623" s="1212"/>
      <c r="I623" s="1087"/>
      <c r="J623" s="1088"/>
      <c r="K623" s="1089"/>
      <c r="L623" s="1090"/>
      <c r="M623" s="1089"/>
      <c r="N623" s="1091"/>
    </row>
    <row r="624" spans="2:23" ht="5.0999999999999996" customHeight="1" x14ac:dyDescent="0.2">
      <c r="B624" s="273"/>
      <c r="C624" s="354"/>
      <c r="D624" s="358"/>
      <c r="E624" s="355"/>
      <c r="F624" s="355"/>
      <c r="G624" s="355"/>
      <c r="H624" s="355"/>
      <c r="I624" s="355"/>
      <c r="J624" s="355"/>
      <c r="K624" s="355"/>
      <c r="L624" s="355"/>
      <c r="M624" s="355"/>
      <c r="N624" s="356"/>
    </row>
    <row r="625" spans="2:23" ht="12.75" customHeight="1" x14ac:dyDescent="0.2">
      <c r="B625" s="273"/>
      <c r="C625" s="354"/>
      <c r="D625" s="358"/>
      <c r="E625" s="360" t="s">
        <v>867</v>
      </c>
      <c r="F625" s="1218" t="str">
        <f>Translations!$B$257</f>
        <v>Description de la méthode appliquée</v>
      </c>
      <c r="G625" s="1218"/>
      <c r="H625" s="1218"/>
      <c r="I625" s="1218"/>
      <c r="J625" s="1218"/>
      <c r="K625" s="1218"/>
      <c r="L625" s="1218"/>
      <c r="M625" s="1218"/>
      <c r="N625" s="1219"/>
    </row>
    <row r="626" spans="2:23" ht="5.0999999999999996" customHeight="1" x14ac:dyDescent="0.2">
      <c r="B626" s="273"/>
      <c r="C626" s="354"/>
      <c r="D626" s="355"/>
      <c r="E626" s="359"/>
      <c r="F626" s="369"/>
      <c r="G626" s="370"/>
      <c r="H626" s="370"/>
      <c r="I626" s="370"/>
      <c r="J626" s="370"/>
      <c r="K626" s="370"/>
      <c r="L626" s="370"/>
      <c r="M626" s="370"/>
      <c r="N626" s="371"/>
    </row>
    <row r="627" spans="2:23" ht="12.75" customHeight="1" x14ac:dyDescent="0.2">
      <c r="B627" s="273"/>
      <c r="C627" s="354"/>
      <c r="D627" s="358"/>
      <c r="E627" s="360"/>
      <c r="F627" s="1135" t="str">
        <f>IF(I513&lt;&gt;"",HYPERLINK("#" &amp; Q627,EUConst_MsgDescription),"")</f>
        <v/>
      </c>
      <c r="G627" s="1114"/>
      <c r="H627" s="1114"/>
      <c r="I627" s="1114"/>
      <c r="J627" s="1114"/>
      <c r="K627" s="1114"/>
      <c r="L627" s="1114"/>
      <c r="M627" s="1114"/>
      <c r="N627" s="1115"/>
      <c r="P627" s="24" t="s">
        <v>441</v>
      </c>
      <c r="Q627" s="414" t="str">
        <f>"#"&amp;ADDRESS(ROW($C$10),COLUMN($C$10))</f>
        <v>#$C$10</v>
      </c>
    </row>
    <row r="628" spans="2:23" ht="5.0999999999999996" customHeight="1" x14ac:dyDescent="0.2">
      <c r="B628" s="273"/>
      <c r="C628" s="354"/>
      <c r="D628" s="358"/>
      <c r="E628" s="361"/>
      <c r="F628" s="1136"/>
      <c r="G628" s="1136"/>
      <c r="H628" s="1136"/>
      <c r="I628" s="1136"/>
      <c r="J628" s="1136"/>
      <c r="K628" s="1136"/>
      <c r="L628" s="1136"/>
      <c r="M628" s="1136"/>
      <c r="N628" s="1137"/>
      <c r="P628" s="280"/>
    </row>
    <row r="629" spans="2:23" ht="50.1" customHeight="1" x14ac:dyDescent="0.2">
      <c r="B629" s="273"/>
      <c r="C629" s="354"/>
      <c r="D629" s="361"/>
      <c r="E629" s="361"/>
      <c r="F629" s="1077"/>
      <c r="G629" s="1078"/>
      <c r="H629" s="1078"/>
      <c r="I629" s="1078"/>
      <c r="J629" s="1078"/>
      <c r="K629" s="1078"/>
      <c r="L629" s="1078"/>
      <c r="M629" s="1078"/>
      <c r="N629" s="1079"/>
    </row>
    <row r="630" spans="2:23" ht="5.0999999999999996" customHeight="1" thickBot="1" x14ac:dyDescent="0.25">
      <c r="B630" s="273"/>
      <c r="C630" s="354"/>
      <c r="D630" s="358"/>
      <c r="E630" s="355"/>
      <c r="F630" s="355"/>
      <c r="G630" s="355"/>
      <c r="H630" s="355"/>
      <c r="I630" s="355"/>
      <c r="J630" s="355"/>
      <c r="K630" s="355"/>
      <c r="L630" s="355"/>
      <c r="M630" s="355"/>
      <c r="N630" s="356"/>
    </row>
    <row r="631" spans="2:23" ht="12.75" customHeight="1" x14ac:dyDescent="0.2">
      <c r="B631" s="273"/>
      <c r="C631" s="354"/>
      <c r="D631" s="358"/>
      <c r="E631" s="360"/>
      <c r="F631" s="1199" t="str">
        <f>Translations!$B$210</f>
        <v>Référence de fichiers externes, le cas échéant</v>
      </c>
      <c r="G631" s="1199"/>
      <c r="H631" s="1199"/>
      <c r="I631" s="1199"/>
      <c r="J631" s="1199"/>
      <c r="K631" s="1049"/>
      <c r="L631" s="1049"/>
      <c r="M631" s="1049"/>
      <c r="N631" s="1049"/>
      <c r="W631" s="297" t="s">
        <v>417</v>
      </c>
    </row>
    <row r="632" spans="2:23" ht="5.0999999999999996" customHeight="1" x14ac:dyDescent="0.2">
      <c r="B632" s="273"/>
      <c r="C632" s="354"/>
      <c r="D632" s="358"/>
      <c r="E632" s="355"/>
      <c r="F632" s="355"/>
      <c r="G632" s="355"/>
      <c r="H632" s="355"/>
      <c r="I632" s="355"/>
      <c r="J632" s="355"/>
      <c r="K632" s="355"/>
      <c r="L632" s="355"/>
      <c r="M632" s="355"/>
      <c r="N632" s="356"/>
      <c r="P632" s="280"/>
      <c r="W632" s="283"/>
    </row>
    <row r="633" spans="2:23" ht="12.75" customHeight="1" x14ac:dyDescent="0.2">
      <c r="B633" s="273"/>
      <c r="C633" s="354"/>
      <c r="D633" s="358" t="s">
        <v>119</v>
      </c>
      <c r="E633" s="1220" t="str">
        <f>Translations!$B$258</f>
        <v>La hiérarchie a-t-elle été respectée?</v>
      </c>
      <c r="F633" s="1220"/>
      <c r="G633" s="1220"/>
      <c r="H633" s="1221"/>
      <c r="I633" s="291"/>
      <c r="J633" s="366" t="str">
        <f>Translations!$B$259</f>
        <v xml:space="preserve"> Si tel n'est pas le cas, pourquoi?</v>
      </c>
      <c r="K633" s="1087"/>
      <c r="L633" s="1088"/>
      <c r="M633" s="1088"/>
      <c r="N633" s="1104"/>
      <c r="P633" s="280"/>
      <c r="W633" s="289" t="b">
        <f>AND(I633&lt;&gt;"",I633=TRUE)</f>
        <v>0</v>
      </c>
    </row>
    <row r="634" spans="2:23" ht="5.0999999999999996" customHeight="1" x14ac:dyDescent="0.2">
      <c r="B634" s="273"/>
      <c r="C634" s="354"/>
      <c r="D634" s="355"/>
      <c r="E634" s="581"/>
      <c r="F634" s="581"/>
      <c r="G634" s="581"/>
      <c r="H634" s="581"/>
      <c r="I634" s="581"/>
      <c r="J634" s="581"/>
      <c r="K634" s="581"/>
      <c r="L634" s="581"/>
      <c r="M634" s="581"/>
      <c r="N634" s="582"/>
      <c r="P634" s="280"/>
      <c r="V634" s="285"/>
      <c r="W634" s="283"/>
    </row>
    <row r="635" spans="2:23" ht="12.75" customHeight="1" x14ac:dyDescent="0.2">
      <c r="B635" s="273"/>
      <c r="C635" s="354"/>
      <c r="D635" s="367"/>
      <c r="E635" s="367"/>
      <c r="F635" s="1218" t="str">
        <f>Translations!$B$264</f>
        <v>Autres précisions concernant l’écart pris rapport à la hiérarchie</v>
      </c>
      <c r="G635" s="1218"/>
      <c r="H635" s="1218"/>
      <c r="I635" s="1218"/>
      <c r="J635" s="1218"/>
      <c r="K635" s="1218"/>
      <c r="L635" s="1218"/>
      <c r="M635" s="1218"/>
      <c r="N635" s="1219"/>
      <c r="P635" s="280"/>
      <c r="V635" s="285"/>
      <c r="W635" s="283"/>
    </row>
    <row r="636" spans="2:23" ht="25.5" customHeight="1" thickBot="1" x14ac:dyDescent="0.25">
      <c r="B636" s="273"/>
      <c r="C636" s="354"/>
      <c r="D636" s="367"/>
      <c r="E636" s="367"/>
      <c r="F636" s="1077"/>
      <c r="G636" s="1078"/>
      <c r="H636" s="1078"/>
      <c r="I636" s="1078"/>
      <c r="J636" s="1078"/>
      <c r="K636" s="1078"/>
      <c r="L636" s="1078"/>
      <c r="M636" s="1078"/>
      <c r="N636" s="1079"/>
      <c r="P636" s="280"/>
      <c r="V636" s="285"/>
      <c r="W636" s="300" t="b">
        <f>W633</f>
        <v>0</v>
      </c>
    </row>
    <row r="637" spans="2:23" ht="5.0999999999999996" customHeight="1" x14ac:dyDescent="0.2">
      <c r="B637" s="273"/>
      <c r="C637" s="354"/>
      <c r="D637" s="358"/>
      <c r="E637" s="355"/>
      <c r="F637" s="355"/>
      <c r="G637" s="355"/>
      <c r="H637" s="355"/>
      <c r="I637" s="355"/>
      <c r="J637" s="355"/>
      <c r="K637" s="355"/>
      <c r="L637" s="355"/>
      <c r="M637" s="355"/>
      <c r="N637" s="356"/>
      <c r="W637" s="285"/>
    </row>
    <row r="638" spans="2:23" ht="5.0999999999999996" customHeight="1" x14ac:dyDescent="0.2">
      <c r="B638" s="273"/>
      <c r="C638" s="351"/>
      <c r="D638" s="364"/>
      <c r="E638" s="352"/>
      <c r="F638" s="352"/>
      <c r="G638" s="352"/>
      <c r="H638" s="352"/>
      <c r="I638" s="352"/>
      <c r="J638" s="352"/>
      <c r="K638" s="352"/>
      <c r="L638" s="352"/>
      <c r="M638" s="352"/>
      <c r="N638" s="353"/>
    </row>
    <row r="639" spans="2:23" ht="12.75" customHeight="1" x14ac:dyDescent="0.2">
      <c r="B639" s="273"/>
      <c r="C639" s="354"/>
      <c r="D639" s="357" t="s">
        <v>943</v>
      </c>
      <c r="E639" s="1216" t="str">
        <f>Translations!$B$354</f>
        <v>Importation de chaleur mesurable dans cette sous-installation et exportation à partir de celle-ci</v>
      </c>
      <c r="F639" s="1216"/>
      <c r="G639" s="1216"/>
      <c r="H639" s="1216"/>
      <c r="I639" s="1216"/>
      <c r="J639" s="1216"/>
      <c r="K639" s="1216"/>
      <c r="L639" s="1216"/>
      <c r="M639" s="1216"/>
      <c r="N639" s="1217"/>
      <c r="P639" s="280"/>
      <c r="S639" s="285"/>
      <c r="T639" s="285"/>
    </row>
    <row r="640" spans="2:23" ht="12.75" customHeight="1" x14ac:dyDescent="0.2">
      <c r="B640" s="273"/>
      <c r="C640" s="354"/>
      <c r="D640" s="358" t="s">
        <v>118</v>
      </c>
      <c r="E640" s="1140" t="str">
        <f>Translations!$B$357</f>
        <v>Les flux de chaleur mesurable sont-ils pertinents pour la sous-installation?</v>
      </c>
      <c r="F640" s="1140"/>
      <c r="G640" s="1140"/>
      <c r="H640" s="1140"/>
      <c r="I640" s="1140"/>
      <c r="J640" s="1140"/>
      <c r="K640" s="1140"/>
      <c r="L640" s="1140"/>
      <c r="M640" s="1141"/>
      <c r="N640" s="1141"/>
      <c r="P640" s="280"/>
    </row>
    <row r="641" spans="1:23" ht="12.75" customHeight="1" x14ac:dyDescent="0.2">
      <c r="B641" s="273"/>
      <c r="C641" s="354"/>
      <c r="D641" s="358"/>
      <c r="E641" s="355"/>
      <c r="F641" s="355"/>
      <c r="G641" s="355"/>
      <c r="H641" s="355"/>
      <c r="I641" s="355"/>
      <c r="J641" s="1121" t="str">
        <f>IF(I513="","",IF(AND(M640&lt;&gt;"",M640=FALSE),HYPERLINK(Q641,EUconst_MsgGoOn),""))</f>
        <v/>
      </c>
      <c r="K641" s="1122"/>
      <c r="L641" s="1122"/>
      <c r="M641" s="1122"/>
      <c r="N641" s="1123"/>
      <c r="P641" s="24" t="s">
        <v>441</v>
      </c>
      <c r="Q641" s="414" t="str">
        <f>"#"&amp;ADDRESS(ROW(D681),COLUMN(D681))</f>
        <v>#$D$681</v>
      </c>
    </row>
    <row r="642" spans="1:23" ht="5.0999999999999996" customHeight="1" x14ac:dyDescent="0.2">
      <c r="B642" s="273"/>
      <c r="C642" s="354"/>
      <c r="D642" s="358"/>
      <c r="E642" s="358"/>
      <c r="F642" s="358"/>
      <c r="G642" s="358"/>
      <c r="H642" s="358"/>
      <c r="I642" s="358"/>
      <c r="J642" s="358"/>
      <c r="K642" s="358"/>
      <c r="L642" s="358"/>
      <c r="M642" s="358"/>
      <c r="N642" s="365"/>
      <c r="P642" s="24"/>
    </row>
    <row r="643" spans="1:23" ht="12.75" customHeight="1" x14ac:dyDescent="0.2">
      <c r="B643" s="273"/>
      <c r="C643" s="354"/>
      <c r="D643" s="358" t="s">
        <v>119</v>
      </c>
      <c r="E643" s="1140" t="str">
        <f>Translations!$B$249</f>
        <v>Informations relatives à la méthode appliquée</v>
      </c>
      <c r="F643" s="1140"/>
      <c r="G643" s="1140"/>
      <c r="H643" s="1140"/>
      <c r="I643" s="1140"/>
      <c r="J643" s="1140"/>
      <c r="K643" s="1140"/>
      <c r="L643" s="1140"/>
      <c r="M643" s="1140"/>
      <c r="N643" s="1208"/>
      <c r="P643" s="280"/>
    </row>
    <row r="644" spans="1:23" ht="25.5" customHeight="1" thickBot="1" x14ac:dyDescent="0.25">
      <c r="B644" s="273"/>
      <c r="C644" s="354"/>
      <c r="D644" s="355"/>
      <c r="E644" s="355"/>
      <c r="F644" s="355"/>
      <c r="G644" s="355"/>
      <c r="H644" s="355"/>
      <c r="I644" s="1215" t="str">
        <f>Translations!$B$254</f>
        <v>Source de données</v>
      </c>
      <c r="J644" s="1215"/>
      <c r="K644" s="1215" t="str">
        <f>Translations!$B$255</f>
        <v>Autre source de données (le cas échéant)</v>
      </c>
      <c r="L644" s="1215"/>
      <c r="M644" s="1215" t="str">
        <f>Translations!$B$255</f>
        <v>Autre source de données (le cas échéant)</v>
      </c>
      <c r="N644" s="1215"/>
      <c r="P644" s="280"/>
      <c r="W644" s="274" t="s">
        <v>417</v>
      </c>
    </row>
    <row r="645" spans="1:23" ht="12.75" customHeight="1" x14ac:dyDescent="0.2">
      <c r="B645" s="273"/>
      <c r="C645" s="354"/>
      <c r="D645" s="358"/>
      <c r="E645" s="360" t="s">
        <v>864</v>
      </c>
      <c r="F645" s="1222" t="str">
        <f>Translations!$B$359</f>
        <v>Chaleur mesurable importée</v>
      </c>
      <c r="G645" s="1222"/>
      <c r="H645" s="1223"/>
      <c r="I645" s="1082"/>
      <c r="J645" s="1083"/>
      <c r="K645" s="1084"/>
      <c r="L645" s="1085"/>
      <c r="M645" s="1084"/>
      <c r="N645" s="1086"/>
      <c r="W645" s="281" t="b">
        <f>AND(M640&lt;&gt;"",M640=FALSE)</f>
        <v>0</v>
      </c>
    </row>
    <row r="646" spans="1:23" ht="12.75" customHeight="1" x14ac:dyDescent="0.2">
      <c r="B646" s="273"/>
      <c r="C646" s="354"/>
      <c r="D646" s="358"/>
      <c r="E646" s="360" t="s">
        <v>865</v>
      </c>
      <c r="F646" s="1224" t="str">
        <f>Translations!$B$360</f>
        <v>Chaleur mesurable issue de pâte à papier</v>
      </c>
      <c r="G646" s="1224"/>
      <c r="H646" s="1225"/>
      <c r="I646" s="1226"/>
      <c r="J646" s="1227"/>
      <c r="K646" s="1138"/>
      <c r="L646" s="1228"/>
      <c r="M646" s="1138"/>
      <c r="N646" s="1139"/>
      <c r="W646" s="282" t="b">
        <f>W645</f>
        <v>0</v>
      </c>
    </row>
    <row r="647" spans="1:23" ht="12.75" customHeight="1" x14ac:dyDescent="0.2">
      <c r="B647" s="273"/>
      <c r="C647" s="354"/>
      <c r="D647" s="358"/>
      <c r="E647" s="360" t="s">
        <v>866</v>
      </c>
      <c r="F647" s="1224" t="str">
        <f>Translations!$B$361</f>
        <v>Chaleur mesurable issue de la production d’acide nitrique</v>
      </c>
      <c r="G647" s="1224"/>
      <c r="H647" s="1225"/>
      <c r="I647" s="1226"/>
      <c r="J647" s="1227"/>
      <c r="K647" s="1138"/>
      <c r="L647" s="1228"/>
      <c r="M647" s="1138"/>
      <c r="N647" s="1139"/>
      <c r="W647" s="282" t="b">
        <f>W646</f>
        <v>0</v>
      </c>
    </row>
    <row r="648" spans="1:23" ht="12.75" customHeight="1" x14ac:dyDescent="0.2">
      <c r="B648" s="273"/>
      <c r="C648" s="354"/>
      <c r="D648" s="358"/>
      <c r="E648" s="360" t="s">
        <v>867</v>
      </c>
      <c r="F648" s="1229" t="str">
        <f>Translations!$B$362</f>
        <v>Chaleur mesurable exportée</v>
      </c>
      <c r="G648" s="1229"/>
      <c r="H648" s="1230"/>
      <c r="I648" s="1094"/>
      <c r="J648" s="1131"/>
      <c r="K648" s="1096"/>
      <c r="L648" s="1132"/>
      <c r="M648" s="1096"/>
      <c r="N648" s="1097"/>
      <c r="W648" s="282" t="b">
        <f>W647</f>
        <v>0</v>
      </c>
    </row>
    <row r="649" spans="1:23" ht="12.75" customHeight="1" x14ac:dyDescent="0.2">
      <c r="B649" s="273"/>
      <c r="C649" s="354"/>
      <c r="D649" s="358"/>
      <c r="E649" s="360" t="s">
        <v>868</v>
      </c>
      <c r="F649" s="1214" t="str">
        <f>Translations!$B$274</f>
        <v xml:space="preserve">Flux de chaleur mesurable nette </v>
      </c>
      <c r="G649" s="1214"/>
      <c r="H649" s="1212"/>
      <c r="I649" s="1087"/>
      <c r="J649" s="1088"/>
      <c r="K649" s="1089"/>
      <c r="L649" s="1090"/>
      <c r="M649" s="1089"/>
      <c r="N649" s="1091"/>
      <c r="W649" s="282" t="b">
        <f>W648</f>
        <v>0</v>
      </c>
    </row>
    <row r="650" spans="1:23" ht="5.0999999999999996" customHeight="1" x14ac:dyDescent="0.2">
      <c r="B650" s="273"/>
      <c r="C650" s="354"/>
      <c r="D650" s="358"/>
      <c r="E650" s="355"/>
      <c r="F650" s="355"/>
      <c r="G650" s="355"/>
      <c r="H650" s="355"/>
      <c r="I650" s="355"/>
      <c r="J650" s="355"/>
      <c r="K650" s="355"/>
      <c r="L650" s="355"/>
      <c r="M650" s="355"/>
      <c r="N650" s="356"/>
      <c r="P650" s="280"/>
      <c r="W650" s="283"/>
    </row>
    <row r="651" spans="1:23" ht="12.75" customHeight="1" x14ac:dyDescent="0.2">
      <c r="B651" s="273"/>
      <c r="C651" s="354"/>
      <c r="D651" s="358"/>
      <c r="E651" s="360" t="s">
        <v>868</v>
      </c>
      <c r="F651" s="1218" t="str">
        <f>Translations!$B$257</f>
        <v>Description de la méthode appliquée</v>
      </c>
      <c r="G651" s="1218"/>
      <c r="H651" s="1218"/>
      <c r="I651" s="1218"/>
      <c r="J651" s="1218"/>
      <c r="K651" s="1218"/>
      <c r="L651" s="1218"/>
      <c r="M651" s="1218"/>
      <c r="N651" s="1219"/>
      <c r="P651" s="280"/>
      <c r="W651" s="283"/>
    </row>
    <row r="652" spans="1:23" ht="5.0999999999999996" customHeight="1" x14ac:dyDescent="0.2">
      <c r="B652" s="273"/>
      <c r="C652" s="354"/>
      <c r="D652" s="355"/>
      <c r="E652" s="359"/>
      <c r="F652" s="577"/>
      <c r="G652" s="584"/>
      <c r="H652" s="584"/>
      <c r="I652" s="584"/>
      <c r="J652" s="584"/>
      <c r="K652" s="584"/>
      <c r="L652" s="584"/>
      <c r="M652" s="584"/>
      <c r="N652" s="585"/>
      <c r="W652" s="283"/>
    </row>
    <row r="653" spans="1:23" ht="12.75" customHeight="1" x14ac:dyDescent="0.2">
      <c r="B653" s="273"/>
      <c r="C653" s="354"/>
      <c r="D653" s="358"/>
      <c r="E653" s="360"/>
      <c r="F653" s="1135" t="str">
        <f>IF(I513&lt;&gt;"",HYPERLINK("#" &amp; Q653,EUConst_MsgDescription),"")</f>
        <v/>
      </c>
      <c r="G653" s="1114"/>
      <c r="H653" s="1114"/>
      <c r="I653" s="1114"/>
      <c r="J653" s="1114"/>
      <c r="K653" s="1114"/>
      <c r="L653" s="1114"/>
      <c r="M653" s="1114"/>
      <c r="N653" s="1115"/>
      <c r="P653" s="24" t="s">
        <v>441</v>
      </c>
      <c r="Q653" s="414" t="str">
        <f>"#"&amp;ADDRESS(ROW($C$10),COLUMN($C$10))</f>
        <v>#$C$10</v>
      </c>
      <c r="W653" s="283"/>
    </row>
    <row r="654" spans="1:23" ht="5.0999999999999996" customHeight="1" x14ac:dyDescent="0.2">
      <c r="C654" s="354"/>
      <c r="D654" s="358"/>
      <c r="E654" s="361"/>
      <c r="F654" s="1136"/>
      <c r="G654" s="1136"/>
      <c r="H654" s="1136"/>
      <c r="I654" s="1136"/>
      <c r="J654" s="1136"/>
      <c r="K654" s="1136"/>
      <c r="L654" s="1136"/>
      <c r="M654" s="1136"/>
      <c r="N654" s="1137"/>
      <c r="P654" s="280"/>
      <c r="W654" s="283"/>
    </row>
    <row r="655" spans="1:23" s="278" customFormat="1" ht="50.1" customHeight="1" x14ac:dyDescent="0.2">
      <c r="A655" s="285"/>
      <c r="B655" s="12"/>
      <c r="C655" s="354"/>
      <c r="D655" s="361"/>
      <c r="E655" s="361"/>
      <c r="F655" s="1077"/>
      <c r="G655" s="1078"/>
      <c r="H655" s="1078"/>
      <c r="I655" s="1078"/>
      <c r="J655" s="1078"/>
      <c r="K655" s="1078"/>
      <c r="L655" s="1078"/>
      <c r="M655" s="1078"/>
      <c r="N655" s="1079"/>
      <c r="O655" s="38"/>
      <c r="P655" s="284"/>
      <c r="Q655" s="285"/>
      <c r="R655" s="285"/>
      <c r="S655" s="274"/>
      <c r="T655" s="274"/>
      <c r="U655" s="285"/>
      <c r="V655" s="285"/>
      <c r="W655" s="286" t="b">
        <f>W649</f>
        <v>0</v>
      </c>
    </row>
    <row r="656" spans="1:23" ht="5.0999999999999996" customHeight="1" x14ac:dyDescent="0.2">
      <c r="C656" s="354"/>
      <c r="D656" s="358"/>
      <c r="E656" s="355"/>
      <c r="F656" s="355"/>
      <c r="G656" s="355"/>
      <c r="H656" s="355"/>
      <c r="I656" s="355"/>
      <c r="J656" s="355"/>
      <c r="K656" s="355"/>
      <c r="L656" s="355"/>
      <c r="M656" s="355"/>
      <c r="N656" s="356"/>
      <c r="W656" s="283"/>
    </row>
    <row r="657" spans="1:23" ht="12.75" customHeight="1" x14ac:dyDescent="0.2">
      <c r="C657" s="354"/>
      <c r="D657" s="358"/>
      <c r="E657" s="360"/>
      <c r="F657" s="1199" t="str">
        <f>Translations!$B$210</f>
        <v>Référence de fichiers externes, le cas échéant</v>
      </c>
      <c r="G657" s="1199"/>
      <c r="H657" s="1199"/>
      <c r="I657" s="1199"/>
      <c r="J657" s="1199"/>
      <c r="K657" s="1049"/>
      <c r="L657" s="1049"/>
      <c r="M657" s="1049"/>
      <c r="N657" s="1049"/>
      <c r="W657" s="286" t="b">
        <f>W655</f>
        <v>0</v>
      </c>
    </row>
    <row r="658" spans="1:23" ht="5.0999999999999996" customHeight="1" x14ac:dyDescent="0.2">
      <c r="C658" s="354"/>
      <c r="D658" s="358"/>
      <c r="E658" s="355"/>
      <c r="F658" s="355"/>
      <c r="G658" s="355"/>
      <c r="H658" s="355"/>
      <c r="I658" s="355"/>
      <c r="J658" s="355"/>
      <c r="K658" s="355"/>
      <c r="L658" s="355"/>
      <c r="M658" s="355"/>
      <c r="N658" s="356"/>
      <c r="P658" s="280"/>
      <c r="V658" s="285"/>
      <c r="W658" s="283"/>
    </row>
    <row r="659" spans="1:23" ht="12.75" customHeight="1" x14ac:dyDescent="0.2">
      <c r="C659" s="354"/>
      <c r="D659" s="358" t="s">
        <v>120</v>
      </c>
      <c r="E659" s="1220" t="str">
        <f>Translations!$B$258</f>
        <v>La hiérarchie a-t-elle été respectée?</v>
      </c>
      <c r="F659" s="1220"/>
      <c r="G659" s="1220"/>
      <c r="H659" s="1221"/>
      <c r="I659" s="291"/>
      <c r="J659" s="366" t="str">
        <f>Translations!$B$259</f>
        <v xml:space="preserve"> Si tel n'est pas le cas, pourquoi?</v>
      </c>
      <c r="K659" s="1087"/>
      <c r="L659" s="1088"/>
      <c r="M659" s="1088"/>
      <c r="N659" s="1104"/>
      <c r="P659" s="280"/>
      <c r="V659" s="288" t="b">
        <f>W657</f>
        <v>0</v>
      </c>
      <c r="W659" s="289" t="b">
        <f>OR(W655,AND(I659&lt;&gt;"",I659=TRUE))</f>
        <v>0</v>
      </c>
    </row>
    <row r="660" spans="1:23" ht="5.0999999999999996" customHeight="1" x14ac:dyDescent="0.2">
      <c r="C660" s="354"/>
      <c r="D660" s="355"/>
      <c r="E660" s="581"/>
      <c r="F660" s="581"/>
      <c r="G660" s="581"/>
      <c r="H660" s="581"/>
      <c r="I660" s="581"/>
      <c r="J660" s="581"/>
      <c r="K660" s="581"/>
      <c r="L660" s="581"/>
      <c r="M660" s="581"/>
      <c r="N660" s="582"/>
      <c r="P660" s="280"/>
      <c r="V660" s="285"/>
      <c r="W660" s="283"/>
    </row>
    <row r="661" spans="1:23" ht="12.75" customHeight="1" x14ac:dyDescent="0.2">
      <c r="C661" s="354"/>
      <c r="D661" s="367"/>
      <c r="E661" s="367"/>
      <c r="F661" s="1218" t="str">
        <f>Translations!$B$264</f>
        <v>Autres précisions concernant l’écart pris rapport à la hiérarchie</v>
      </c>
      <c r="G661" s="1218"/>
      <c r="H661" s="1218"/>
      <c r="I661" s="1218"/>
      <c r="J661" s="1218"/>
      <c r="K661" s="1218"/>
      <c r="L661" s="1218"/>
      <c r="M661" s="1218"/>
      <c r="N661" s="1219"/>
      <c r="P661" s="280"/>
      <c r="V661" s="285"/>
      <c r="W661" s="283"/>
    </row>
    <row r="662" spans="1:23" ht="25.5" customHeight="1" x14ac:dyDescent="0.2">
      <c r="C662" s="354"/>
      <c r="D662" s="367"/>
      <c r="E662" s="367"/>
      <c r="F662" s="1077"/>
      <c r="G662" s="1078"/>
      <c r="H662" s="1078"/>
      <c r="I662" s="1078"/>
      <c r="J662" s="1078"/>
      <c r="K662" s="1078"/>
      <c r="L662" s="1078"/>
      <c r="M662" s="1078"/>
      <c r="N662" s="1079"/>
      <c r="P662" s="280"/>
      <c r="V662" s="285"/>
      <c r="W662" s="286" t="b">
        <f>W659</f>
        <v>0</v>
      </c>
    </row>
    <row r="663" spans="1:23" ht="5.0999999999999996" customHeight="1" x14ac:dyDescent="0.2">
      <c r="C663" s="354"/>
      <c r="D663" s="355"/>
      <c r="E663" s="581"/>
      <c r="F663" s="581"/>
      <c r="G663" s="581"/>
      <c r="H663" s="581"/>
      <c r="I663" s="581"/>
      <c r="J663" s="581"/>
      <c r="K663" s="581"/>
      <c r="L663" s="581"/>
      <c r="M663" s="581"/>
      <c r="N663" s="582"/>
      <c r="P663" s="280"/>
      <c r="V663" s="285"/>
      <c r="W663" s="283"/>
    </row>
    <row r="664" spans="1:23" ht="12.75" customHeight="1" x14ac:dyDescent="0.2">
      <c r="C664" s="354"/>
      <c r="D664" s="358" t="s">
        <v>121</v>
      </c>
      <c r="E664" s="1140" t="str">
        <f>Translations!$B$363</f>
        <v>Description de la méthode de détermination des facteurs d’émission correspondants conformément à l’annexe VII, sections 10.1.2 et 10.1.3, des RATG.</v>
      </c>
      <c r="F664" s="1140"/>
      <c r="G664" s="1140"/>
      <c r="H664" s="1140"/>
      <c r="I664" s="1140"/>
      <c r="J664" s="1140"/>
      <c r="K664" s="1140"/>
      <c r="L664" s="1140"/>
      <c r="M664" s="1140"/>
      <c r="N664" s="1208"/>
      <c r="P664" s="280"/>
      <c r="V664" s="285"/>
      <c r="W664" s="283"/>
    </row>
    <row r="665" spans="1:23" ht="5.0999999999999996" customHeight="1" x14ac:dyDescent="0.2">
      <c r="C665" s="354"/>
      <c r="D665" s="355"/>
      <c r="E665" s="359"/>
      <c r="F665" s="577"/>
      <c r="G665" s="584"/>
      <c r="H665" s="584"/>
      <c r="I665" s="584"/>
      <c r="J665" s="584"/>
      <c r="K665" s="584"/>
      <c r="L665" s="584"/>
      <c r="M665" s="584"/>
      <c r="N665" s="585"/>
      <c r="W665" s="283"/>
    </row>
    <row r="666" spans="1:23" ht="12.75" customHeight="1" x14ac:dyDescent="0.2">
      <c r="C666" s="354"/>
      <c r="D666" s="358"/>
      <c r="E666" s="360"/>
      <c r="F666" s="1135" t="str">
        <f>IF(I513&lt;&gt;"",HYPERLINK("#" &amp; Q666,EUConst_MsgDescription),"")</f>
        <v/>
      </c>
      <c r="G666" s="1114"/>
      <c r="H666" s="1114"/>
      <c r="I666" s="1114"/>
      <c r="J666" s="1114"/>
      <c r="K666" s="1114"/>
      <c r="L666" s="1114"/>
      <c r="M666" s="1114"/>
      <c r="N666" s="1115"/>
      <c r="P666" s="24" t="s">
        <v>441</v>
      </c>
      <c r="Q666" s="414" t="str">
        <f>"#"&amp;ADDRESS(ROW($C$10),COLUMN($C$10))</f>
        <v>#$C$10</v>
      </c>
      <c r="W666" s="283"/>
    </row>
    <row r="667" spans="1:23" ht="5.0999999999999996" customHeight="1" x14ac:dyDescent="0.2">
      <c r="C667" s="354"/>
      <c r="D667" s="358"/>
      <c r="E667" s="361"/>
      <c r="F667" s="1136"/>
      <c r="G667" s="1136"/>
      <c r="H667" s="1136"/>
      <c r="I667" s="1136"/>
      <c r="J667" s="1136"/>
      <c r="K667" s="1136"/>
      <c r="L667" s="1136"/>
      <c r="M667" s="1136"/>
      <c r="N667" s="1137"/>
      <c r="P667" s="280"/>
      <c r="W667" s="283"/>
    </row>
    <row r="668" spans="1:23" s="278" customFormat="1" ht="50.1" customHeight="1" x14ac:dyDescent="0.2">
      <c r="A668" s="285"/>
      <c r="B668" s="12"/>
      <c r="C668" s="354"/>
      <c r="D668" s="367"/>
      <c r="E668" s="368"/>
      <c r="F668" s="1077"/>
      <c r="G668" s="1078"/>
      <c r="H668" s="1078"/>
      <c r="I668" s="1078"/>
      <c r="J668" s="1078"/>
      <c r="K668" s="1078"/>
      <c r="L668" s="1078"/>
      <c r="M668" s="1078"/>
      <c r="N668" s="1079"/>
      <c r="O668" s="38"/>
      <c r="P668" s="301"/>
      <c r="Q668" s="274"/>
      <c r="R668" s="285"/>
      <c r="S668" s="274"/>
      <c r="T668" s="274"/>
      <c r="U668" s="285"/>
      <c r="V668" s="285"/>
      <c r="W668" s="286" t="b">
        <f>W657</f>
        <v>0</v>
      </c>
    </row>
    <row r="669" spans="1:23" ht="5.0999999999999996" customHeight="1" x14ac:dyDescent="0.2">
      <c r="C669" s="354"/>
      <c r="D669" s="358"/>
      <c r="E669" s="355"/>
      <c r="F669" s="355"/>
      <c r="G669" s="355"/>
      <c r="H669" s="355"/>
      <c r="I669" s="355"/>
      <c r="J669" s="355"/>
      <c r="K669" s="355"/>
      <c r="L669" s="355"/>
      <c r="M669" s="355"/>
      <c r="N669" s="356"/>
      <c r="W669" s="283"/>
    </row>
    <row r="670" spans="1:23" ht="12.75" customHeight="1" x14ac:dyDescent="0.2">
      <c r="C670" s="354"/>
      <c r="D670" s="358"/>
      <c r="E670" s="360"/>
      <c r="F670" s="1199" t="str">
        <f>Translations!$B$210</f>
        <v>Référence de fichiers externes, le cas échéant</v>
      </c>
      <c r="G670" s="1199"/>
      <c r="H670" s="1199"/>
      <c r="I670" s="1199"/>
      <c r="J670" s="1199"/>
      <c r="K670" s="1049"/>
      <c r="L670" s="1049"/>
      <c r="M670" s="1049"/>
      <c r="N670" s="1049"/>
      <c r="W670" s="286" t="b">
        <f>W668</f>
        <v>0</v>
      </c>
    </row>
    <row r="671" spans="1:23" ht="5.0999999999999996" customHeight="1" x14ac:dyDescent="0.2">
      <c r="C671" s="354"/>
      <c r="D671" s="355"/>
      <c r="E671" s="581"/>
      <c r="F671" s="581"/>
      <c r="G671" s="581"/>
      <c r="H671" s="581"/>
      <c r="I671" s="581"/>
      <c r="J671" s="581"/>
      <c r="K671" s="581"/>
      <c r="L671" s="581"/>
      <c r="M671" s="581"/>
      <c r="N671" s="582"/>
      <c r="P671" s="280"/>
      <c r="R671" s="285"/>
      <c r="V671" s="285"/>
      <c r="W671" s="283"/>
    </row>
    <row r="672" spans="1:23" ht="12.75" customHeight="1" x14ac:dyDescent="0.2">
      <c r="C672" s="354"/>
      <c r="D672" s="358" t="s">
        <v>122</v>
      </c>
      <c r="E672" s="1140" t="str">
        <f>Translations!$B$366</f>
        <v>Les flux de chaleur mesurable importés de sous-installations produisant de la pâte à papier sont-ils pertinents?</v>
      </c>
      <c r="F672" s="1140"/>
      <c r="G672" s="1140"/>
      <c r="H672" s="1140"/>
      <c r="I672" s="1140"/>
      <c r="J672" s="1140"/>
      <c r="K672" s="1140"/>
      <c r="L672" s="1140"/>
      <c r="M672" s="1141"/>
      <c r="N672" s="1141"/>
      <c r="P672" s="280"/>
      <c r="R672" s="285"/>
      <c r="V672" s="285"/>
      <c r="W672" s="286" t="b">
        <f>W670</f>
        <v>0</v>
      </c>
    </row>
    <row r="673" spans="2:23" ht="5.0999999999999996" customHeight="1" x14ac:dyDescent="0.2">
      <c r="C673" s="354"/>
      <c r="D673" s="355"/>
      <c r="E673" s="581"/>
      <c r="F673" s="581"/>
      <c r="G673" s="581"/>
      <c r="H673" s="581"/>
      <c r="I673" s="581"/>
      <c r="J673" s="581"/>
      <c r="K673" s="581"/>
      <c r="L673" s="581"/>
      <c r="M673" s="581"/>
      <c r="N673" s="582"/>
      <c r="P673" s="280"/>
      <c r="R673" s="285"/>
      <c r="V673" s="285"/>
      <c r="W673" s="283"/>
    </row>
    <row r="674" spans="2:23" ht="12.75" customHeight="1" x14ac:dyDescent="0.2">
      <c r="C674" s="354"/>
      <c r="D674" s="355"/>
      <c r="E674" s="355"/>
      <c r="F674" s="1218" t="str">
        <f>Translations!$B$257</f>
        <v>Description de la méthode appliquée</v>
      </c>
      <c r="G674" s="1218"/>
      <c r="H674" s="1218"/>
      <c r="I674" s="1218"/>
      <c r="J674" s="1218"/>
      <c r="K674" s="1218"/>
      <c r="L674" s="1218"/>
      <c r="M674" s="1218"/>
      <c r="N674" s="1219"/>
      <c r="P674" s="280"/>
      <c r="R674" s="285"/>
      <c r="V674" s="285"/>
      <c r="W674" s="283"/>
    </row>
    <row r="675" spans="2:23" ht="5.0999999999999996" customHeight="1" x14ac:dyDescent="0.2">
      <c r="C675" s="354"/>
      <c r="D675" s="355"/>
      <c r="E675" s="581"/>
      <c r="F675" s="581"/>
      <c r="G675" s="581"/>
      <c r="H675" s="581"/>
      <c r="I675" s="581"/>
      <c r="J675" s="581"/>
      <c r="K675" s="581"/>
      <c r="L675" s="581"/>
      <c r="M675" s="581"/>
      <c r="N675" s="582"/>
      <c r="P675" s="280"/>
      <c r="R675" s="285"/>
      <c r="V675" s="285"/>
      <c r="W675" s="283"/>
    </row>
    <row r="676" spans="2:23" ht="12.75" customHeight="1" x14ac:dyDescent="0.2">
      <c r="C676" s="354"/>
      <c r="D676" s="358"/>
      <c r="E676" s="360"/>
      <c r="F676" s="1135" t="str">
        <f>IF(I513&lt;&gt;"",HYPERLINK("#" &amp; Q676,EUConst_MsgDescription),"")</f>
        <v/>
      </c>
      <c r="G676" s="1114"/>
      <c r="H676" s="1114"/>
      <c r="I676" s="1114"/>
      <c r="J676" s="1114"/>
      <c r="K676" s="1114"/>
      <c r="L676" s="1114"/>
      <c r="M676" s="1114"/>
      <c r="N676" s="1115"/>
      <c r="P676" s="24" t="s">
        <v>441</v>
      </c>
      <c r="Q676" s="414" t="str">
        <f>"#"&amp;ADDRESS(ROW($C$10),COLUMN($C$10))</f>
        <v>#$C$10</v>
      </c>
      <c r="W676" s="283"/>
    </row>
    <row r="677" spans="2:23" ht="5.0999999999999996" customHeight="1" x14ac:dyDescent="0.2">
      <c r="C677" s="354"/>
      <c r="D677" s="358"/>
      <c r="E677" s="361"/>
      <c r="F677" s="1136"/>
      <c r="G677" s="1136"/>
      <c r="H677" s="1136"/>
      <c r="I677" s="1136"/>
      <c r="J677" s="1136"/>
      <c r="K677" s="1136"/>
      <c r="L677" s="1136"/>
      <c r="M677" s="1136"/>
      <c r="N677" s="1137"/>
      <c r="P677" s="280"/>
      <c r="W677" s="283"/>
    </row>
    <row r="678" spans="2:23" ht="50.1" customHeight="1" thickBot="1" x14ac:dyDescent="0.25">
      <c r="C678" s="354"/>
      <c r="D678" s="355"/>
      <c r="E678" s="355"/>
      <c r="F678" s="1077"/>
      <c r="G678" s="1078"/>
      <c r="H678" s="1078"/>
      <c r="I678" s="1078"/>
      <c r="J678" s="1078"/>
      <c r="K678" s="1078"/>
      <c r="L678" s="1078"/>
      <c r="M678" s="1078"/>
      <c r="N678" s="1079"/>
      <c r="P678" s="280"/>
      <c r="R678" s="285"/>
      <c r="V678" s="285"/>
      <c r="W678" s="302" t="b">
        <f>OR(W672,AND(M672&lt;&gt;"",M672=FALSE))</f>
        <v>0</v>
      </c>
    </row>
    <row r="679" spans="2:23" ht="5.0999999999999996" customHeight="1" x14ac:dyDescent="0.2">
      <c r="C679" s="354"/>
      <c r="D679" s="358"/>
      <c r="E679" s="355"/>
      <c r="F679" s="355"/>
      <c r="G679" s="355"/>
      <c r="H679" s="355"/>
      <c r="I679" s="355"/>
      <c r="J679" s="355"/>
      <c r="K679" s="355"/>
      <c r="L679" s="355"/>
      <c r="M679" s="355"/>
      <c r="N679" s="356"/>
    </row>
    <row r="680" spans="2:23" ht="5.0999999999999996" customHeight="1" x14ac:dyDescent="0.2">
      <c r="B680" s="273"/>
      <c r="C680" s="351"/>
      <c r="D680" s="364"/>
      <c r="E680" s="352"/>
      <c r="F680" s="352"/>
      <c r="G680" s="352"/>
      <c r="H680" s="352"/>
      <c r="I680" s="352"/>
      <c r="J680" s="352"/>
      <c r="K680" s="352"/>
      <c r="L680" s="352"/>
      <c r="M680" s="352"/>
      <c r="N680" s="353"/>
    </row>
    <row r="681" spans="2:23" ht="12.75" customHeight="1" x14ac:dyDescent="0.2">
      <c r="B681" s="273"/>
      <c r="C681" s="354"/>
      <c r="D681" s="357" t="s">
        <v>951</v>
      </c>
      <c r="E681" s="1216" t="str">
        <f>Translations!$B$367</f>
        <v>Bilan des gaz résiduaires pour cette sous-installation</v>
      </c>
      <c r="F681" s="1216"/>
      <c r="G681" s="1216"/>
      <c r="H681" s="1216"/>
      <c r="I681" s="1216"/>
      <c r="J681" s="1216"/>
      <c r="K681" s="1216"/>
      <c r="L681" s="1216"/>
      <c r="M681" s="1216"/>
      <c r="N681" s="1217"/>
    </row>
    <row r="682" spans="2:23" ht="12.75" customHeight="1" x14ac:dyDescent="0.2">
      <c r="B682" s="273"/>
      <c r="C682" s="354"/>
      <c r="D682" s="358" t="s">
        <v>118</v>
      </c>
      <c r="E682" s="1140" t="str">
        <f>Translations!$B$370</f>
        <v>Des gaz résiduaires sont-ils pertinents pour cette sous-installation?</v>
      </c>
      <c r="F682" s="1140"/>
      <c r="G682" s="1140"/>
      <c r="H682" s="1140"/>
      <c r="I682" s="1140"/>
      <c r="J682" s="1140"/>
      <c r="K682" s="1140"/>
      <c r="L682" s="1140"/>
      <c r="M682" s="1141"/>
      <c r="N682" s="1141"/>
    </row>
    <row r="683" spans="2:23" ht="12.75" customHeight="1" x14ac:dyDescent="0.2">
      <c r="B683" s="273"/>
      <c r="C683" s="354"/>
      <c r="D683" s="358"/>
      <c r="E683" s="355"/>
      <c r="F683" s="355"/>
      <c r="G683" s="355"/>
      <c r="H683" s="355"/>
      <c r="I683" s="355"/>
      <c r="J683" s="1121" t="str">
        <f>IF(I513="","",IF(AND(M682&lt;&gt;"",M682=FALSE),HYPERLINK(Q683,EUconst_MsgGoOn),""))</f>
        <v/>
      </c>
      <c r="K683" s="1122"/>
      <c r="L683" s="1122"/>
      <c r="M683" s="1122"/>
      <c r="N683" s="1123"/>
      <c r="P683" s="24" t="s">
        <v>441</v>
      </c>
      <c r="Q683" s="414" t="str">
        <f>"#JUMP_F"&amp;P513+1</f>
        <v>#JUMP_F2</v>
      </c>
    </row>
    <row r="684" spans="2:23" ht="5.0999999999999996" customHeight="1" x14ac:dyDescent="0.2">
      <c r="B684" s="273"/>
      <c r="C684" s="354"/>
      <c r="D684" s="358"/>
      <c r="E684" s="355"/>
      <c r="F684" s="355"/>
      <c r="G684" s="355"/>
      <c r="H684" s="355"/>
      <c r="I684" s="355"/>
      <c r="J684" s="355"/>
      <c r="K684" s="355"/>
      <c r="L684" s="355"/>
      <c r="M684" s="355"/>
      <c r="N684" s="356"/>
    </row>
    <row r="685" spans="2:23" ht="12.75" customHeight="1" x14ac:dyDescent="0.2">
      <c r="B685" s="273"/>
      <c r="C685" s="354"/>
      <c r="D685" s="358" t="s">
        <v>119</v>
      </c>
      <c r="E685" s="1140" t="str">
        <f>Translations!$B$249</f>
        <v>Informations relatives à la méthode appliquée</v>
      </c>
      <c r="F685" s="1140"/>
      <c r="G685" s="1140"/>
      <c r="H685" s="1140"/>
      <c r="I685" s="1140"/>
      <c r="J685" s="1140"/>
      <c r="K685" s="1140"/>
      <c r="L685" s="1140"/>
      <c r="M685" s="1140"/>
      <c r="N685" s="1208"/>
    </row>
    <row r="686" spans="2:23" ht="25.5" customHeight="1" thickBot="1" x14ac:dyDescent="0.25">
      <c r="B686" s="273"/>
      <c r="C686" s="354"/>
      <c r="D686" s="355"/>
      <c r="E686" s="355"/>
      <c r="F686" s="372"/>
      <c r="G686" s="355"/>
      <c r="H686" s="355"/>
      <c r="I686" s="1215" t="str">
        <f>Translations!$B$254</f>
        <v>Source de données</v>
      </c>
      <c r="J686" s="1215"/>
      <c r="K686" s="1215" t="str">
        <f>Translations!$B$255</f>
        <v>Autre source de données (le cas échéant)</v>
      </c>
      <c r="L686" s="1215"/>
      <c r="M686" s="1215" t="str">
        <f>Translations!$B$255</f>
        <v>Autre source de données (le cas échéant)</v>
      </c>
      <c r="N686" s="1215"/>
      <c r="W686" s="274" t="s">
        <v>417</v>
      </c>
    </row>
    <row r="687" spans="2:23" ht="12.75" customHeight="1" x14ac:dyDescent="0.2">
      <c r="B687" s="273"/>
      <c r="C687" s="354"/>
      <c r="D687" s="358"/>
      <c r="E687" s="360" t="s">
        <v>864</v>
      </c>
      <c r="F687" s="1222" t="str">
        <f>Translations!$B$374</f>
        <v>Gaz résiduaires produits</v>
      </c>
      <c r="G687" s="1222"/>
      <c r="H687" s="1223"/>
      <c r="I687" s="1082"/>
      <c r="J687" s="1083"/>
      <c r="K687" s="1084"/>
      <c r="L687" s="1085"/>
      <c r="M687" s="1084"/>
      <c r="N687" s="1086"/>
      <c r="W687" s="281" t="b">
        <f>AND(M682&lt;&gt;"",M682=FALSE)</f>
        <v>0</v>
      </c>
    </row>
    <row r="688" spans="2:23" ht="12.75" customHeight="1" x14ac:dyDescent="0.2">
      <c r="B688" s="273"/>
      <c r="C688" s="354"/>
      <c r="D688" s="358"/>
      <c r="E688" s="360" t="s">
        <v>865</v>
      </c>
      <c r="F688" s="1224" t="str">
        <f>Translations!$B$256</f>
        <v>Contenu énergétique</v>
      </c>
      <c r="G688" s="1224"/>
      <c r="H688" s="1225"/>
      <c r="I688" s="1226"/>
      <c r="J688" s="1227"/>
      <c r="K688" s="1138"/>
      <c r="L688" s="1228"/>
      <c r="M688" s="1138"/>
      <c r="N688" s="1139"/>
      <c r="W688" s="282" t="b">
        <f>W687</f>
        <v>0</v>
      </c>
    </row>
    <row r="689" spans="2:23" ht="12.75" customHeight="1" x14ac:dyDescent="0.2">
      <c r="B689" s="273"/>
      <c r="C689" s="354"/>
      <c r="D689" s="358"/>
      <c r="E689" s="360" t="s">
        <v>866</v>
      </c>
      <c r="F689" s="1229" t="str">
        <f>Translations!$B$375</f>
        <v>Facteur d’émission</v>
      </c>
      <c r="G689" s="1229"/>
      <c r="H689" s="1230"/>
      <c r="I689" s="1094"/>
      <c r="J689" s="1131"/>
      <c r="K689" s="1096"/>
      <c r="L689" s="1132"/>
      <c r="M689" s="1096"/>
      <c r="N689" s="1097"/>
      <c r="W689" s="282" t="b">
        <f>W688</f>
        <v>0</v>
      </c>
    </row>
    <row r="690" spans="2:23" ht="12.75" customHeight="1" x14ac:dyDescent="0.2">
      <c r="B690" s="273"/>
      <c r="C690" s="354"/>
      <c r="D690" s="358"/>
      <c r="E690" s="360" t="s">
        <v>867</v>
      </c>
      <c r="F690" s="1222" t="str">
        <f>Translations!$B$376</f>
        <v>Gaz résiduaires consommés</v>
      </c>
      <c r="G690" s="1222"/>
      <c r="H690" s="1223"/>
      <c r="I690" s="1082"/>
      <c r="J690" s="1083"/>
      <c r="K690" s="1084"/>
      <c r="L690" s="1085"/>
      <c r="M690" s="1084"/>
      <c r="N690" s="1086"/>
      <c r="W690" s="282" t="b">
        <f t="shared" ref="W690:W701" si="2">W689</f>
        <v>0</v>
      </c>
    </row>
    <row r="691" spans="2:23" ht="12.75" customHeight="1" x14ac:dyDescent="0.2">
      <c r="B691" s="273"/>
      <c r="C691" s="354"/>
      <c r="D691" s="358"/>
      <c r="E691" s="360" t="s">
        <v>868</v>
      </c>
      <c r="F691" s="1224" t="str">
        <f>Translations!$B$256</f>
        <v>Contenu énergétique</v>
      </c>
      <c r="G691" s="1224"/>
      <c r="H691" s="1225"/>
      <c r="I691" s="1226"/>
      <c r="J691" s="1227"/>
      <c r="K691" s="1138"/>
      <c r="L691" s="1228"/>
      <c r="M691" s="1138"/>
      <c r="N691" s="1139"/>
      <c r="W691" s="282" t="b">
        <f t="shared" si="2"/>
        <v>0</v>
      </c>
    </row>
    <row r="692" spans="2:23" ht="12.75" customHeight="1" x14ac:dyDescent="0.2">
      <c r="B692" s="273"/>
      <c r="C692" s="354"/>
      <c r="D692" s="358"/>
      <c r="E692" s="360" t="s">
        <v>869</v>
      </c>
      <c r="F692" s="1229" t="str">
        <f>Translations!$B$375</f>
        <v>Facteur d’émission</v>
      </c>
      <c r="G692" s="1229"/>
      <c r="H692" s="1230"/>
      <c r="I692" s="1094"/>
      <c r="J692" s="1131"/>
      <c r="K692" s="1096"/>
      <c r="L692" s="1132"/>
      <c r="M692" s="1096"/>
      <c r="N692" s="1097"/>
      <c r="W692" s="282" t="b">
        <f t="shared" si="2"/>
        <v>0</v>
      </c>
    </row>
    <row r="693" spans="2:23" ht="12.75" customHeight="1" x14ac:dyDescent="0.2">
      <c r="B693" s="273"/>
      <c r="C693" s="354"/>
      <c r="D693" s="358"/>
      <c r="E693" s="360" t="s">
        <v>870</v>
      </c>
      <c r="F693" s="1222" t="str">
        <f>Translations!$B$377</f>
        <v>Gaz résiduaires mis en torchère (pour des motifs autres que des raisons de sécurité)</v>
      </c>
      <c r="G693" s="1222"/>
      <c r="H693" s="1223"/>
      <c r="I693" s="1082"/>
      <c r="J693" s="1083"/>
      <c r="K693" s="1084"/>
      <c r="L693" s="1085"/>
      <c r="M693" s="1084"/>
      <c r="N693" s="1086"/>
      <c r="W693" s="282" t="b">
        <f t="shared" si="2"/>
        <v>0</v>
      </c>
    </row>
    <row r="694" spans="2:23" ht="12.75" customHeight="1" x14ac:dyDescent="0.2">
      <c r="B694" s="273"/>
      <c r="C694" s="354"/>
      <c r="D694" s="358"/>
      <c r="E694" s="360" t="s">
        <v>871</v>
      </c>
      <c r="F694" s="1224" t="str">
        <f>Translations!$B$256</f>
        <v>Contenu énergétique</v>
      </c>
      <c r="G694" s="1224"/>
      <c r="H694" s="1225"/>
      <c r="I694" s="1226"/>
      <c r="J694" s="1227"/>
      <c r="K694" s="1138"/>
      <c r="L694" s="1228"/>
      <c r="M694" s="1138"/>
      <c r="N694" s="1139"/>
      <c r="W694" s="282" t="b">
        <f t="shared" si="2"/>
        <v>0</v>
      </c>
    </row>
    <row r="695" spans="2:23" ht="12.75" customHeight="1" x14ac:dyDescent="0.2">
      <c r="B695" s="273"/>
      <c r="C695" s="354"/>
      <c r="D695" s="358"/>
      <c r="E695" s="360" t="s">
        <v>872</v>
      </c>
      <c r="F695" s="1229" t="str">
        <f>Translations!$B$375</f>
        <v>Facteur d’émission</v>
      </c>
      <c r="G695" s="1229"/>
      <c r="H695" s="1230"/>
      <c r="I695" s="1094"/>
      <c r="J695" s="1131"/>
      <c r="K695" s="1096"/>
      <c r="L695" s="1132"/>
      <c r="M695" s="1096"/>
      <c r="N695" s="1097"/>
      <c r="W695" s="282" t="b">
        <f t="shared" si="2"/>
        <v>0</v>
      </c>
    </row>
    <row r="696" spans="2:23" ht="12.75" customHeight="1" x14ac:dyDescent="0.2">
      <c r="B696" s="273"/>
      <c r="C696" s="354"/>
      <c r="D696" s="358"/>
      <c r="E696" s="360" t="s">
        <v>873</v>
      </c>
      <c r="F696" s="1222" t="str">
        <f>Translations!$B$378</f>
        <v>Gaz résiduaires importés</v>
      </c>
      <c r="G696" s="1222"/>
      <c r="H696" s="1223"/>
      <c r="I696" s="1082"/>
      <c r="J696" s="1083"/>
      <c r="K696" s="1084"/>
      <c r="L696" s="1085"/>
      <c r="M696" s="1084"/>
      <c r="N696" s="1086"/>
      <c r="W696" s="282" t="b">
        <f t="shared" si="2"/>
        <v>0</v>
      </c>
    </row>
    <row r="697" spans="2:23" ht="12.75" customHeight="1" x14ac:dyDescent="0.2">
      <c r="B697" s="273"/>
      <c r="C697" s="354"/>
      <c r="D697" s="358"/>
      <c r="E697" s="360" t="s">
        <v>874</v>
      </c>
      <c r="F697" s="1224" t="str">
        <f>Translations!$B$256</f>
        <v>Contenu énergétique</v>
      </c>
      <c r="G697" s="1224"/>
      <c r="H697" s="1225"/>
      <c r="I697" s="1226"/>
      <c r="J697" s="1227"/>
      <c r="K697" s="1138"/>
      <c r="L697" s="1228"/>
      <c r="M697" s="1138"/>
      <c r="N697" s="1139"/>
      <c r="W697" s="282" t="b">
        <f t="shared" si="2"/>
        <v>0</v>
      </c>
    </row>
    <row r="698" spans="2:23" ht="12.75" customHeight="1" x14ac:dyDescent="0.2">
      <c r="B698" s="273"/>
      <c r="C698" s="354"/>
      <c r="D698" s="358"/>
      <c r="E698" s="360" t="s">
        <v>875</v>
      </c>
      <c r="F698" s="1229" t="str">
        <f>Translations!$B$375</f>
        <v>Facteur d’émission</v>
      </c>
      <c r="G698" s="1229"/>
      <c r="H698" s="1230"/>
      <c r="I698" s="1094"/>
      <c r="J698" s="1131"/>
      <c r="K698" s="1096"/>
      <c r="L698" s="1132"/>
      <c r="M698" s="1096"/>
      <c r="N698" s="1097"/>
      <c r="W698" s="282" t="b">
        <f t="shared" si="2"/>
        <v>0</v>
      </c>
    </row>
    <row r="699" spans="2:23" ht="12.75" customHeight="1" x14ac:dyDescent="0.2">
      <c r="B699" s="273"/>
      <c r="C699" s="354"/>
      <c r="D699" s="358"/>
      <c r="E699" s="360" t="s">
        <v>876</v>
      </c>
      <c r="F699" s="1222" t="str">
        <f>Translations!$B$379</f>
        <v>Gaz résiduaires exportés</v>
      </c>
      <c r="G699" s="1222"/>
      <c r="H699" s="1223"/>
      <c r="I699" s="1082"/>
      <c r="J699" s="1083"/>
      <c r="K699" s="1084"/>
      <c r="L699" s="1085"/>
      <c r="M699" s="1084"/>
      <c r="N699" s="1086"/>
      <c r="W699" s="282" t="b">
        <f t="shared" si="2"/>
        <v>0</v>
      </c>
    </row>
    <row r="700" spans="2:23" ht="12.75" customHeight="1" x14ac:dyDescent="0.2">
      <c r="B700" s="273"/>
      <c r="C700" s="354"/>
      <c r="D700" s="358"/>
      <c r="E700" s="360" t="s">
        <v>877</v>
      </c>
      <c r="F700" s="1224" t="str">
        <f>Translations!$B$256</f>
        <v>Contenu énergétique</v>
      </c>
      <c r="G700" s="1224"/>
      <c r="H700" s="1225"/>
      <c r="I700" s="1226"/>
      <c r="J700" s="1227"/>
      <c r="K700" s="1138"/>
      <c r="L700" s="1228"/>
      <c r="M700" s="1138"/>
      <c r="N700" s="1139"/>
      <c r="W700" s="282" t="b">
        <f t="shared" si="2"/>
        <v>0</v>
      </c>
    </row>
    <row r="701" spans="2:23" ht="12.75" customHeight="1" x14ac:dyDescent="0.2">
      <c r="B701" s="273"/>
      <c r="C701" s="354"/>
      <c r="D701" s="358"/>
      <c r="E701" s="360" t="s">
        <v>878</v>
      </c>
      <c r="F701" s="1229" t="str">
        <f>Translations!$B$375</f>
        <v>Facteur d’émission</v>
      </c>
      <c r="G701" s="1229"/>
      <c r="H701" s="1230"/>
      <c r="I701" s="1094"/>
      <c r="J701" s="1131"/>
      <c r="K701" s="1096"/>
      <c r="L701" s="1132"/>
      <c r="M701" s="1096"/>
      <c r="N701" s="1097"/>
      <c r="W701" s="282" t="b">
        <f t="shared" si="2"/>
        <v>0</v>
      </c>
    </row>
    <row r="702" spans="2:23" ht="5.0999999999999996" customHeight="1" x14ac:dyDescent="0.2">
      <c r="B702" s="273"/>
      <c r="C702" s="354"/>
      <c r="D702" s="358"/>
      <c r="E702" s="355"/>
      <c r="F702" s="355"/>
      <c r="G702" s="355"/>
      <c r="H702" s="355"/>
      <c r="I702" s="355"/>
      <c r="J702" s="355"/>
      <c r="K702" s="355"/>
      <c r="L702" s="355"/>
      <c r="M702" s="355"/>
      <c r="N702" s="356"/>
      <c r="W702" s="299"/>
    </row>
    <row r="703" spans="2:23" ht="12.75" customHeight="1" x14ac:dyDescent="0.2">
      <c r="B703" s="273"/>
      <c r="C703" s="354"/>
      <c r="D703" s="358"/>
      <c r="E703" s="360" t="s">
        <v>879</v>
      </c>
      <c r="F703" s="1218" t="str">
        <f>Translations!$B$257</f>
        <v>Description de la méthode appliquée</v>
      </c>
      <c r="G703" s="1218"/>
      <c r="H703" s="1218"/>
      <c r="I703" s="1218"/>
      <c r="J703" s="1218"/>
      <c r="K703" s="1218"/>
      <c r="L703" s="1218"/>
      <c r="M703" s="1218"/>
      <c r="N703" s="1219"/>
      <c r="W703" s="283"/>
    </row>
    <row r="704" spans="2:23" ht="5.0999999999999996" customHeight="1" x14ac:dyDescent="0.2">
      <c r="C704" s="354"/>
      <c r="D704" s="355"/>
      <c r="E704" s="359"/>
      <c r="F704" s="369"/>
      <c r="G704" s="370"/>
      <c r="H704" s="370"/>
      <c r="I704" s="370"/>
      <c r="J704" s="370"/>
      <c r="K704" s="370"/>
      <c r="L704" s="370"/>
      <c r="M704" s="370"/>
      <c r="N704" s="371"/>
      <c r="W704" s="283"/>
    </row>
    <row r="705" spans="1:26" ht="12.75" customHeight="1" x14ac:dyDescent="0.2">
      <c r="C705" s="354"/>
      <c r="D705" s="358"/>
      <c r="E705" s="360"/>
      <c r="F705" s="1135" t="str">
        <f>IF(I513&lt;&gt;"",HYPERLINK("#" &amp; Q705,EUConst_MsgDescription),"")</f>
        <v/>
      </c>
      <c r="G705" s="1114"/>
      <c r="H705" s="1114"/>
      <c r="I705" s="1114"/>
      <c r="J705" s="1114"/>
      <c r="K705" s="1114"/>
      <c r="L705" s="1114"/>
      <c r="M705" s="1114"/>
      <c r="N705" s="1115"/>
      <c r="P705" s="24" t="s">
        <v>441</v>
      </c>
      <c r="Q705" s="414" t="str">
        <f>"#"&amp;ADDRESS(ROW($C$10),COLUMN($C$10))</f>
        <v>#$C$10</v>
      </c>
      <c r="W705" s="283"/>
    </row>
    <row r="706" spans="1:26" ht="5.0999999999999996" customHeight="1" x14ac:dyDescent="0.2">
      <c r="C706" s="354"/>
      <c r="D706" s="358"/>
      <c r="E706" s="361"/>
      <c r="F706" s="1136"/>
      <c r="G706" s="1136"/>
      <c r="H706" s="1136"/>
      <c r="I706" s="1136"/>
      <c r="J706" s="1136"/>
      <c r="K706" s="1136"/>
      <c r="L706" s="1136"/>
      <c r="M706" s="1136"/>
      <c r="N706" s="1137"/>
      <c r="P706" s="280"/>
      <c r="W706" s="283"/>
    </row>
    <row r="707" spans="1:26" ht="50.1" customHeight="1" x14ac:dyDescent="0.2">
      <c r="C707" s="354"/>
      <c r="D707" s="361"/>
      <c r="E707" s="361"/>
      <c r="F707" s="1077"/>
      <c r="G707" s="1078"/>
      <c r="H707" s="1078"/>
      <c r="I707" s="1078"/>
      <c r="J707" s="1078"/>
      <c r="K707" s="1078"/>
      <c r="L707" s="1078"/>
      <c r="M707" s="1078"/>
      <c r="N707" s="1079"/>
      <c r="W707" s="282" t="b">
        <f>W689</f>
        <v>0</v>
      </c>
    </row>
    <row r="708" spans="1:26" ht="5.0999999999999996" customHeight="1" x14ac:dyDescent="0.2">
      <c r="C708" s="354"/>
      <c r="D708" s="358"/>
      <c r="E708" s="355"/>
      <c r="F708" s="355"/>
      <c r="G708" s="355"/>
      <c r="H708" s="355"/>
      <c r="I708" s="355"/>
      <c r="J708" s="355"/>
      <c r="K708" s="355"/>
      <c r="L708" s="355"/>
      <c r="M708" s="355"/>
      <c r="N708" s="356"/>
      <c r="W708" s="282"/>
    </row>
    <row r="709" spans="1:26" ht="12.75" customHeight="1" x14ac:dyDescent="0.2">
      <c r="C709" s="354"/>
      <c r="D709" s="358"/>
      <c r="E709" s="360"/>
      <c r="F709" s="1199" t="str">
        <f>Translations!$B$210</f>
        <v>Référence de fichiers externes, le cas échéant</v>
      </c>
      <c r="G709" s="1199"/>
      <c r="H709" s="1199"/>
      <c r="I709" s="1199"/>
      <c r="J709" s="1199"/>
      <c r="K709" s="1049"/>
      <c r="L709" s="1049"/>
      <c r="M709" s="1049"/>
      <c r="N709" s="1049"/>
      <c r="W709" s="282" t="b">
        <f>W707</f>
        <v>0</v>
      </c>
    </row>
    <row r="710" spans="1:26" ht="5.0999999999999996" customHeight="1" x14ac:dyDescent="0.2">
      <c r="C710" s="354"/>
      <c r="D710" s="358"/>
      <c r="E710" s="355"/>
      <c r="F710" s="355"/>
      <c r="G710" s="355"/>
      <c r="H710" s="355"/>
      <c r="I710" s="355"/>
      <c r="J710" s="355"/>
      <c r="K710" s="355"/>
      <c r="L710" s="355"/>
      <c r="M710" s="355"/>
      <c r="N710" s="356"/>
      <c r="W710" s="303"/>
    </row>
    <row r="711" spans="1:26" ht="12.75" customHeight="1" x14ac:dyDescent="0.2">
      <c r="C711" s="354"/>
      <c r="D711" s="358" t="s">
        <v>120</v>
      </c>
      <c r="E711" s="1220" t="str">
        <f>Translations!$B$258</f>
        <v>La hiérarchie a-t-elle été respectée?</v>
      </c>
      <c r="F711" s="1220"/>
      <c r="G711" s="1220"/>
      <c r="H711" s="1221"/>
      <c r="I711" s="291"/>
      <c r="J711" s="366" t="str">
        <f>Translations!$B$259</f>
        <v xml:space="preserve"> Si tel n'est pas le cas, pourquoi?</v>
      </c>
      <c r="K711" s="1087"/>
      <c r="L711" s="1088"/>
      <c r="M711" s="1088"/>
      <c r="N711" s="1104"/>
      <c r="V711" s="304" t="b">
        <f>W709</f>
        <v>0</v>
      </c>
      <c r="W711" s="289" t="b">
        <f>OR(W707,AND(I711&lt;&gt;"",I711=TRUE))</f>
        <v>0</v>
      </c>
    </row>
    <row r="712" spans="1:26" ht="5.0999999999999996" customHeight="1" x14ac:dyDescent="0.2">
      <c r="C712" s="354"/>
      <c r="D712" s="355"/>
      <c r="E712" s="581"/>
      <c r="F712" s="581"/>
      <c r="G712" s="581"/>
      <c r="H712" s="581"/>
      <c r="I712" s="581"/>
      <c r="J712" s="581"/>
      <c r="K712" s="581"/>
      <c r="L712" s="581"/>
      <c r="M712" s="581"/>
      <c r="N712" s="582"/>
      <c r="W712" s="299"/>
    </row>
    <row r="713" spans="1:26" ht="12.75" customHeight="1" x14ac:dyDescent="0.2">
      <c r="C713" s="354"/>
      <c r="D713" s="367"/>
      <c r="E713" s="367"/>
      <c r="F713" s="1218" t="str">
        <f>Translations!$B$264</f>
        <v>Autres précisions concernant l’écart pris rapport à la hiérarchie</v>
      </c>
      <c r="G713" s="1218"/>
      <c r="H713" s="1218"/>
      <c r="I713" s="1218"/>
      <c r="J713" s="1218"/>
      <c r="K713" s="1218"/>
      <c r="L713" s="1218"/>
      <c r="M713" s="1218"/>
      <c r="N713" s="1219"/>
      <c r="W713" s="303"/>
    </row>
    <row r="714" spans="1:26" ht="25.5" customHeight="1" thickBot="1" x14ac:dyDescent="0.25">
      <c r="C714" s="354"/>
      <c r="D714" s="367"/>
      <c r="E714" s="367"/>
      <c r="F714" s="1077"/>
      <c r="G714" s="1078"/>
      <c r="H714" s="1078"/>
      <c r="I714" s="1078"/>
      <c r="J714" s="1078"/>
      <c r="K714" s="1078"/>
      <c r="L714" s="1078"/>
      <c r="M714" s="1078"/>
      <c r="N714" s="1079"/>
      <c r="W714" s="305" t="b">
        <f>W711</f>
        <v>0</v>
      </c>
    </row>
    <row r="715" spans="1:26" s="21" customFormat="1" ht="12.75" x14ac:dyDescent="0.2">
      <c r="A715" s="19"/>
      <c r="B715" s="38"/>
      <c r="C715" s="373"/>
      <c r="D715" s="374"/>
      <c r="E715" s="374"/>
      <c r="F715" s="374"/>
      <c r="G715" s="374"/>
      <c r="H715" s="374"/>
      <c r="I715" s="374"/>
      <c r="J715" s="374"/>
      <c r="K715" s="374"/>
      <c r="L715" s="374"/>
      <c r="M715" s="374"/>
      <c r="N715" s="375"/>
      <c r="O715" s="38"/>
      <c r="P715" s="140" t="str">
        <f>IF(OR(P513=1,AND(I513&lt;&gt;"",COUNTIF(P$2153:$P2339,"PRINT")=0)),"PRINT","")</f>
        <v>PRINT</v>
      </c>
      <c r="Q715" s="24" t="s">
        <v>587</v>
      </c>
      <c r="R715" s="25"/>
      <c r="S715" s="25"/>
      <c r="T715" s="24"/>
      <c r="U715" s="24"/>
      <c r="V715" s="24"/>
      <c r="W715" s="24"/>
    </row>
    <row r="716" spans="1:26" s="21" customFormat="1" ht="15" thickBot="1" x14ac:dyDescent="0.25">
      <c r="A716" s="19"/>
      <c r="B716" s="38"/>
      <c r="C716" s="38"/>
      <c r="D716" s="38"/>
      <c r="E716" s="38"/>
      <c r="F716" s="38"/>
      <c r="G716" s="38"/>
      <c r="H716" s="38"/>
      <c r="I716" s="38"/>
      <c r="J716" s="38"/>
      <c r="K716" s="38"/>
      <c r="L716" s="38"/>
      <c r="M716" s="38"/>
      <c r="N716" s="38"/>
      <c r="O716" s="38"/>
      <c r="P716" s="24"/>
      <c r="Q716" s="24"/>
      <c r="R716" s="25"/>
      <c r="S716" s="25"/>
      <c r="T716" s="24"/>
      <c r="U716" s="24"/>
      <c r="V716" s="24"/>
      <c r="W716" s="24"/>
      <c r="X716" s="273"/>
      <c r="Y716" s="273"/>
      <c r="Z716" s="273"/>
    </row>
    <row r="717" spans="1:26" s="21" customFormat="1" ht="12.75" customHeight="1" thickBot="1" x14ac:dyDescent="0.3">
      <c r="A717" s="19"/>
      <c r="B717" s="38"/>
      <c r="C717" s="315"/>
      <c r="D717" s="315"/>
      <c r="E717" s="315"/>
      <c r="F717" s="315"/>
      <c r="G717" s="315"/>
      <c r="H717" s="315"/>
      <c r="I717" s="315"/>
      <c r="J717" s="315"/>
      <c r="K717" s="315"/>
      <c r="L717" s="315"/>
      <c r="M717" s="315"/>
      <c r="N717" s="315"/>
      <c r="O717" s="38"/>
      <c r="P717" s="24"/>
      <c r="Q717" s="24"/>
      <c r="R717" s="25"/>
      <c r="S717" s="25"/>
      <c r="T717" s="24"/>
      <c r="U717" s="24"/>
      <c r="V717" s="24"/>
      <c r="W717" s="24"/>
      <c r="X717" s="273"/>
      <c r="Y717" s="273"/>
      <c r="Z717" s="273"/>
    </row>
    <row r="718" spans="1:26" s="270" customFormat="1" ht="15" customHeight="1" thickBot="1" x14ac:dyDescent="0.25">
      <c r="A718" s="269"/>
      <c r="B718" s="187"/>
      <c r="C718" s="268">
        <f>C513+1</f>
        <v>4</v>
      </c>
      <c r="D718" s="1160" t="str">
        <f>Translations!$B$295</f>
        <v>Sous-installation avec référentiel de produit:</v>
      </c>
      <c r="E718" s="1161"/>
      <c r="F718" s="1161"/>
      <c r="G718" s="1161"/>
      <c r="H718" s="1161"/>
      <c r="I718" s="1162" t="str">
        <f>IF(INDEX(CNTR_SubInstListIsProdBM,$C718),INDEX(CNTR_SubInstListNames,$C718),"")</f>
        <v/>
      </c>
      <c r="J718" s="1163"/>
      <c r="K718" s="1163"/>
      <c r="L718" s="1163"/>
      <c r="M718" s="1163"/>
      <c r="N718" s="1164"/>
      <c r="O718" s="38"/>
      <c r="P718" s="417">
        <v>1</v>
      </c>
      <c r="Q718" s="274"/>
      <c r="R718" s="293"/>
      <c r="S718" s="293"/>
      <c r="T718" s="293"/>
      <c r="U718" s="269"/>
      <c r="V718" s="397" t="s">
        <v>891</v>
      </c>
      <c r="W718" s="398" t="b">
        <f>AND(CNTR_ExistSubInstEntries,I718="")</f>
        <v>0</v>
      </c>
    </row>
    <row r="719" spans="1:26" ht="12.75" customHeight="1" thickBot="1" x14ac:dyDescent="0.25">
      <c r="C719" s="265"/>
      <c r="D719" s="266"/>
      <c r="E719" s="1173" t="str">
        <f>Translations!$B$296</f>
        <v>La dénomination de la sous-installation avec référentiel de produit s'affiche automatiquement, sur la base des données saisies sur la feuille «C_InstallationDescription».</v>
      </c>
      <c r="F719" s="1174"/>
      <c r="G719" s="1174"/>
      <c r="H719" s="1174"/>
      <c r="I719" s="1174"/>
      <c r="J719" s="1174"/>
      <c r="K719" s="1174"/>
      <c r="L719" s="1174"/>
      <c r="M719" s="1174"/>
      <c r="N719" s="1175"/>
    </row>
    <row r="720" spans="1:26" ht="5.0999999999999996" customHeight="1" x14ac:dyDescent="0.2">
      <c r="C720" s="250"/>
      <c r="N720" s="251"/>
    </row>
    <row r="721" spans="1:23" ht="12.75" customHeight="1" x14ac:dyDescent="0.2">
      <c r="C721" s="250"/>
      <c r="D721" s="22" t="s">
        <v>112</v>
      </c>
      <c r="E721" s="1062" t="str">
        <f>Translations!$B$297</f>
        <v>Limites du système de la sous-installation</v>
      </c>
      <c r="F721" s="1062"/>
      <c r="G721" s="1062"/>
      <c r="H721" s="1062"/>
      <c r="I721" s="1062"/>
      <c r="J721" s="1062"/>
      <c r="K721" s="1062"/>
      <c r="L721" s="1062"/>
      <c r="M721" s="1062"/>
      <c r="N721" s="1176"/>
    </row>
    <row r="722" spans="1:23" ht="5.0999999999999996" customHeight="1" x14ac:dyDescent="0.2">
      <c r="C722" s="250"/>
      <c r="N722" s="251"/>
    </row>
    <row r="723" spans="1:23" ht="12.75" customHeight="1" x14ac:dyDescent="0.2">
      <c r="C723" s="250"/>
      <c r="D723" s="569" t="s">
        <v>118</v>
      </c>
      <c r="E723" s="1108" t="str">
        <f>Translations!$B$249</f>
        <v>Informations relatives à la méthode appliquée</v>
      </c>
      <c r="F723" s="1108"/>
      <c r="G723" s="1108"/>
      <c r="H723" s="1108"/>
      <c r="I723" s="1108"/>
      <c r="J723" s="1108"/>
      <c r="K723" s="1108"/>
      <c r="L723" s="1108"/>
      <c r="M723" s="1108"/>
      <c r="N723" s="1148"/>
    </row>
    <row r="724" spans="1:23" s="345" customFormat="1" ht="5.0999999999999996" customHeight="1" x14ac:dyDescent="0.25">
      <c r="A724" s="344"/>
      <c r="B724" s="341"/>
      <c r="C724" s="342"/>
      <c r="D724" s="343"/>
      <c r="E724" s="1106"/>
      <c r="F724" s="1106"/>
      <c r="G724" s="1106"/>
      <c r="H724" s="1106"/>
      <c r="I724" s="1106"/>
      <c r="J724" s="1106"/>
      <c r="K724" s="1106"/>
      <c r="L724" s="1106"/>
      <c r="M724" s="1106"/>
      <c r="N724" s="1177"/>
      <c r="O724" s="38"/>
      <c r="P724" s="344"/>
      <c r="Q724" s="344"/>
      <c r="R724" s="344"/>
      <c r="S724" s="344"/>
      <c r="T724" s="344"/>
      <c r="U724" s="344"/>
      <c r="V724" s="344"/>
      <c r="W724" s="344"/>
    </row>
    <row r="725" spans="1:23" ht="50.1" customHeight="1" x14ac:dyDescent="0.2">
      <c r="C725" s="250"/>
      <c r="D725" s="569"/>
      <c r="E725" s="1178"/>
      <c r="F725" s="1179"/>
      <c r="G725" s="1179"/>
      <c r="H725" s="1179"/>
      <c r="I725" s="1179"/>
      <c r="J725" s="1179"/>
      <c r="K725" s="1179"/>
      <c r="L725" s="1179"/>
      <c r="M725" s="1179"/>
      <c r="N725" s="1180"/>
    </row>
    <row r="726" spans="1:23" ht="5.0999999999999996" customHeight="1" x14ac:dyDescent="0.2">
      <c r="C726" s="250"/>
      <c r="D726" s="569"/>
      <c r="N726" s="251"/>
    </row>
    <row r="727" spans="1:23" ht="12.75" customHeight="1" x14ac:dyDescent="0.2">
      <c r="C727" s="250"/>
      <c r="D727" s="569" t="s">
        <v>119</v>
      </c>
      <c r="E727" s="1181" t="str">
        <f>Translations!$B$210</f>
        <v>Référence de fichiers externes, le cas échéant</v>
      </c>
      <c r="F727" s="1181"/>
      <c r="G727" s="1181"/>
      <c r="H727" s="1181"/>
      <c r="I727" s="1181"/>
      <c r="J727" s="1182"/>
      <c r="K727" s="1049"/>
      <c r="L727" s="1049"/>
      <c r="M727" s="1049"/>
      <c r="N727" s="1049"/>
    </row>
    <row r="728" spans="1:23" ht="5.0999999999999996" customHeight="1" x14ac:dyDescent="0.2">
      <c r="C728" s="250"/>
      <c r="D728" s="569"/>
      <c r="N728" s="251"/>
    </row>
    <row r="729" spans="1:23" ht="12.75" customHeight="1" x14ac:dyDescent="0.2">
      <c r="C729" s="250"/>
      <c r="D729" s="27" t="s">
        <v>120</v>
      </c>
      <c r="E729" s="1181" t="str">
        <f>Translations!$B$305</f>
        <v>Référence d’un schéma de procédé distinct détaillé, s’il y a lieu</v>
      </c>
      <c r="F729" s="1181"/>
      <c r="G729" s="1181"/>
      <c r="H729" s="1181"/>
      <c r="I729" s="1181"/>
      <c r="J729" s="1182"/>
      <c r="K729" s="1049"/>
      <c r="L729" s="1049"/>
      <c r="M729" s="1049"/>
      <c r="N729" s="1049"/>
    </row>
    <row r="730" spans="1:23" ht="5.0999999999999996" customHeight="1" x14ac:dyDescent="0.2">
      <c r="C730" s="257"/>
      <c r="D730" s="258"/>
      <c r="E730" s="259"/>
      <c r="F730" s="259"/>
      <c r="G730" s="259"/>
      <c r="H730" s="259"/>
      <c r="I730" s="259"/>
      <c r="J730" s="259"/>
      <c r="K730" s="259"/>
      <c r="L730" s="259"/>
      <c r="M730" s="259"/>
      <c r="N730" s="260"/>
    </row>
    <row r="731" spans="1:23" ht="5.0999999999999996" customHeight="1" x14ac:dyDescent="0.2">
      <c r="C731" s="250"/>
      <c r="D731" s="569"/>
      <c r="N731" s="251"/>
    </row>
    <row r="732" spans="1:23" ht="12.75" customHeight="1" x14ac:dyDescent="0.2">
      <c r="C732" s="250"/>
      <c r="D732" s="22" t="s">
        <v>113</v>
      </c>
      <c r="E732" s="1062" t="str">
        <f>Translations!$B$307</f>
        <v>Méthode de détermination des niveaux de production (= activité) annuelle</v>
      </c>
      <c r="F732" s="1062"/>
      <c r="G732" s="1062"/>
      <c r="H732" s="1062"/>
      <c r="I732" s="1062"/>
      <c r="J732" s="1062"/>
      <c r="K732" s="1062"/>
      <c r="L732" s="1062"/>
      <c r="M732" s="1062"/>
      <c r="N732" s="1176"/>
    </row>
    <row r="733" spans="1:23" ht="5.0999999999999996" customHeight="1" x14ac:dyDescent="0.2">
      <c r="C733" s="250"/>
      <c r="D733" s="22"/>
      <c r="E733" s="569"/>
      <c r="F733" s="569"/>
      <c r="G733" s="569"/>
      <c r="H733" s="569"/>
      <c r="I733" s="569"/>
      <c r="J733" s="569"/>
      <c r="K733" s="569"/>
      <c r="L733" s="569"/>
      <c r="M733" s="569"/>
      <c r="N733" s="570"/>
    </row>
    <row r="734" spans="1:23" ht="12.75" customHeight="1" x14ac:dyDescent="0.2">
      <c r="C734" s="250"/>
      <c r="D734" s="569" t="s">
        <v>118</v>
      </c>
      <c r="E734" s="1108" t="str">
        <f>Translations!$B$249</f>
        <v>Informations relatives à la méthode appliquée</v>
      </c>
      <c r="F734" s="1108"/>
      <c r="G734" s="1108"/>
      <c r="H734" s="1108"/>
      <c r="I734" s="1108"/>
      <c r="J734" s="1108"/>
      <c r="K734" s="1108"/>
      <c r="L734" s="1108"/>
      <c r="M734" s="1108"/>
      <c r="N734" s="1148"/>
    </row>
    <row r="735" spans="1:23" s="295" customFormat="1" ht="25.5" customHeight="1" x14ac:dyDescent="0.25">
      <c r="A735" s="293"/>
      <c r="B735" s="136"/>
      <c r="C735" s="250"/>
      <c r="D735" s="137"/>
      <c r="E735" s="138"/>
      <c r="F735" s="138"/>
      <c r="G735" s="138"/>
      <c r="H735" s="138"/>
      <c r="I735" s="1112" t="str">
        <f>Translations!$B$254</f>
        <v>Source de données</v>
      </c>
      <c r="J735" s="1112"/>
      <c r="K735" s="1112" t="str">
        <f>Translations!$B$255</f>
        <v>Autre source de données (le cas échéant)</v>
      </c>
      <c r="L735" s="1112"/>
      <c r="M735" s="1112" t="str">
        <f>Translations!$B$255</f>
        <v>Autre source de données (le cas échéant)</v>
      </c>
      <c r="N735" s="1112"/>
      <c r="O735" s="38"/>
      <c r="P735" s="293"/>
      <c r="Q735" s="293"/>
      <c r="R735" s="293"/>
      <c r="S735" s="293"/>
      <c r="T735" s="293"/>
      <c r="U735" s="293"/>
      <c r="V735" s="293"/>
      <c r="W735" s="293"/>
    </row>
    <row r="736" spans="1:23" ht="12.75" customHeight="1" x14ac:dyDescent="0.2">
      <c r="C736" s="250"/>
      <c r="D736" s="27"/>
      <c r="E736" s="135" t="s">
        <v>864</v>
      </c>
      <c r="F736" s="1074" t="str">
        <f>Translations!$B$310</f>
        <v>Quantités de produits</v>
      </c>
      <c r="G736" s="1074"/>
      <c r="H736" s="1075"/>
      <c r="I736" s="1087"/>
      <c r="J736" s="1088"/>
      <c r="K736" s="1089"/>
      <c r="L736" s="1090"/>
      <c r="M736" s="1089"/>
      <c r="N736" s="1091"/>
    </row>
    <row r="737" spans="1:23" ht="5.0999999999999996" customHeight="1" x14ac:dyDescent="0.2">
      <c r="C737" s="250"/>
      <c r="D737" s="27"/>
      <c r="E737" s="135"/>
      <c r="F737" s="573"/>
      <c r="G737" s="573"/>
      <c r="H737" s="573"/>
      <c r="I737" s="573"/>
      <c r="J737" s="573"/>
      <c r="K737" s="573"/>
      <c r="L737" s="573"/>
      <c r="M737" s="573"/>
      <c r="N737" s="574"/>
    </row>
    <row r="738" spans="1:23" ht="12.75" customHeight="1" x14ac:dyDescent="0.2">
      <c r="C738" s="250"/>
      <c r="D738" s="569"/>
      <c r="E738" s="135" t="s">
        <v>865</v>
      </c>
      <c r="F738" s="1074" t="str">
        <f>Translations!$B$311</f>
        <v>Quantités annuelles de produits</v>
      </c>
      <c r="G738" s="1074"/>
      <c r="H738" s="1075"/>
      <c r="I738" s="1184"/>
      <c r="J738" s="1184"/>
      <c r="K738" s="1184"/>
      <c r="L738" s="1184"/>
      <c r="M738" s="1184"/>
      <c r="N738" s="1184"/>
    </row>
    <row r="739" spans="1:23" ht="5.0999999999999996" customHeight="1" x14ac:dyDescent="0.2">
      <c r="C739" s="250"/>
      <c r="D739" s="569"/>
      <c r="N739" s="251"/>
    </row>
    <row r="740" spans="1:23" s="21" customFormat="1" ht="12.75" customHeight="1" x14ac:dyDescent="0.25">
      <c r="A740" s="19"/>
      <c r="B740" s="219"/>
      <c r="C740" s="253"/>
      <c r="D740" s="254"/>
      <c r="E740" s="135" t="s">
        <v>866</v>
      </c>
      <c r="F740" s="1074" t="str">
        <f>Translations!$B$312</f>
        <v>Obligations de déclaration spécifiques:</v>
      </c>
      <c r="G740" s="1074"/>
      <c r="H740" s="1075"/>
      <c r="I740" s="1124" t="str">
        <f>IF(I718="","",HYPERLINK(INDEX(EUconst_BMlistSpecialJumpTable,MATCH(I718,EUconst_BMlistNames,0)),INDEX(EUconst_BMlistSpecialReporting,MATCH(I718,EUconst_BMlistNames,0))))</f>
        <v/>
      </c>
      <c r="J740" s="1125"/>
      <c r="K740" s="1125"/>
      <c r="L740" s="1125"/>
      <c r="M740" s="1125"/>
      <c r="N740" s="1126"/>
      <c r="O740" s="38"/>
      <c r="P740" s="220" t="s">
        <v>695</v>
      </c>
      <c r="Q740" s="221" t="str">
        <f>IF(I718="","",IF(AND(INDEX(EUconst_BMlistSpecialJumpTable,MATCH(I718,EUconst_BMlistNames,0))&lt;&gt;"",INDEX(EUconst_BMlistMainNumberOfBM,MATCH(I718,EUconst_BMlistNames,0))&lt;&gt;47),TRUE,FALSE))</f>
        <v/>
      </c>
      <c r="R740" s="25"/>
      <c r="S740" s="25"/>
      <c r="T740" s="24"/>
      <c r="U740" s="24"/>
      <c r="V740" s="24"/>
      <c r="W740" s="24"/>
    </row>
    <row r="741" spans="1:23" s="21" customFormat="1" ht="5.0999999999999996" customHeight="1" x14ac:dyDescent="0.25">
      <c r="A741" s="19"/>
      <c r="B741" s="219"/>
      <c r="C741" s="253"/>
      <c r="D741" s="255"/>
      <c r="F741" s="1116"/>
      <c r="G741" s="1116"/>
      <c r="H741" s="1116"/>
      <c r="I741" s="1116"/>
      <c r="J741" s="1116"/>
      <c r="K741" s="1116"/>
      <c r="L741" s="1116"/>
      <c r="M741" s="1116"/>
      <c r="N741" s="1183"/>
      <c r="O741" s="38"/>
      <c r="P741" s="25"/>
      <c r="Q741" s="24"/>
      <c r="R741" s="25"/>
      <c r="S741" s="25"/>
      <c r="T741" s="24"/>
      <c r="U741" s="24"/>
      <c r="V741" s="24"/>
      <c r="W741" s="24"/>
    </row>
    <row r="742" spans="1:23" ht="12.75" customHeight="1" x14ac:dyDescent="0.2">
      <c r="C742" s="250"/>
      <c r="D742" s="569"/>
      <c r="E742" s="135" t="s">
        <v>867</v>
      </c>
      <c r="F742" s="1076" t="str">
        <f>Translations!$B$257</f>
        <v>Description de la méthode appliquée</v>
      </c>
      <c r="G742" s="1076"/>
      <c r="H742" s="1076"/>
      <c r="I742" s="1076"/>
      <c r="J742" s="1076"/>
      <c r="K742" s="1076"/>
      <c r="L742" s="1076"/>
      <c r="M742" s="1076"/>
      <c r="N742" s="1167"/>
    </row>
    <row r="743" spans="1:23" ht="12.75" customHeight="1" x14ac:dyDescent="0.2">
      <c r="C743" s="250"/>
      <c r="D743" s="569"/>
      <c r="E743" s="135"/>
      <c r="F743" s="1135" t="str">
        <f>IF(I718&lt;&gt;"",HYPERLINK("#" &amp; Q743,EUConst_MsgDescription),"")</f>
        <v/>
      </c>
      <c r="G743" s="1114"/>
      <c r="H743" s="1114"/>
      <c r="I743" s="1114"/>
      <c r="J743" s="1114"/>
      <c r="K743" s="1114"/>
      <c r="L743" s="1114"/>
      <c r="M743" s="1114"/>
      <c r="N743" s="1115"/>
      <c r="P743" s="24" t="s">
        <v>441</v>
      </c>
      <c r="Q743" s="414" t="str">
        <f>"#"&amp;ADDRESS(ROW($C$11),COLUMN($C$11))</f>
        <v>#$C$11</v>
      </c>
    </row>
    <row r="744" spans="1:23" ht="5.0999999999999996" customHeight="1" x14ac:dyDescent="0.2">
      <c r="C744" s="250"/>
      <c r="D744" s="569"/>
      <c r="E744" s="26"/>
      <c r="F744" s="1116"/>
      <c r="G744" s="1116"/>
      <c r="H744" s="1116"/>
      <c r="I744" s="1116"/>
      <c r="J744" s="1116"/>
      <c r="K744" s="1116"/>
      <c r="L744" s="1116"/>
      <c r="M744" s="1116"/>
      <c r="N744" s="1183"/>
      <c r="P744" s="280"/>
    </row>
    <row r="745" spans="1:23" ht="50.1" customHeight="1" x14ac:dyDescent="0.2">
      <c r="C745" s="250"/>
      <c r="D745" s="26"/>
      <c r="E745" s="296"/>
      <c r="F745" s="1117"/>
      <c r="G745" s="1118"/>
      <c r="H745" s="1118"/>
      <c r="I745" s="1118"/>
      <c r="J745" s="1118"/>
      <c r="K745" s="1118"/>
      <c r="L745" s="1118"/>
      <c r="M745" s="1118"/>
      <c r="N745" s="1119"/>
    </row>
    <row r="746" spans="1:23" ht="5.0999999999999996" customHeight="1" thickBot="1" x14ac:dyDescent="0.25">
      <c r="C746" s="250"/>
      <c r="N746" s="251"/>
    </row>
    <row r="747" spans="1:23" ht="12.75" customHeight="1" x14ac:dyDescent="0.2">
      <c r="C747" s="250"/>
      <c r="D747" s="569"/>
      <c r="E747" s="135"/>
      <c r="F747" s="1120" t="str">
        <f>Translations!$B$210</f>
        <v>Référence de fichiers externes, le cas échéant</v>
      </c>
      <c r="G747" s="1120"/>
      <c r="H747" s="1120"/>
      <c r="I747" s="1120"/>
      <c r="J747" s="1120"/>
      <c r="K747" s="1049"/>
      <c r="L747" s="1049"/>
      <c r="M747" s="1049"/>
      <c r="N747" s="1049"/>
      <c r="W747" s="297" t="s">
        <v>417</v>
      </c>
    </row>
    <row r="748" spans="1:23" ht="5.0999999999999996" customHeight="1" x14ac:dyDescent="0.2">
      <c r="C748" s="250"/>
      <c r="D748" s="569"/>
      <c r="N748" s="251"/>
      <c r="W748" s="283"/>
    </row>
    <row r="749" spans="1:23" ht="12.75" customHeight="1" x14ac:dyDescent="0.2">
      <c r="C749" s="250"/>
      <c r="D749" s="569" t="s">
        <v>119</v>
      </c>
      <c r="E749" s="1102" t="str">
        <f>Translations!$B$258</f>
        <v>La hiérarchie a-t-elle été respectée?</v>
      </c>
      <c r="F749" s="1102"/>
      <c r="G749" s="1102"/>
      <c r="H749" s="1103"/>
      <c r="I749" s="291"/>
      <c r="J749" s="298" t="str">
        <f>Translations!$B$259</f>
        <v xml:space="preserve"> Si tel n'est pas le cas, pourquoi?</v>
      </c>
      <c r="K749" s="1087"/>
      <c r="L749" s="1088"/>
      <c r="M749" s="1088"/>
      <c r="N749" s="1104"/>
      <c r="W749" s="289" t="b">
        <f>AND(I749&lt;&gt;"",I749=TRUE)</f>
        <v>0</v>
      </c>
    </row>
    <row r="750" spans="1:23" ht="5.0999999999999996" customHeight="1" x14ac:dyDescent="0.2">
      <c r="C750" s="250"/>
      <c r="E750" s="575"/>
      <c r="F750" s="575"/>
      <c r="G750" s="575"/>
      <c r="H750" s="575"/>
      <c r="I750" s="575"/>
      <c r="J750" s="575"/>
      <c r="K750" s="575"/>
      <c r="L750" s="575"/>
      <c r="M750" s="575"/>
      <c r="N750" s="583"/>
      <c r="W750" s="283"/>
    </row>
    <row r="751" spans="1:23" ht="12.75" customHeight="1" x14ac:dyDescent="0.2">
      <c r="C751" s="250"/>
      <c r="D751" s="569"/>
      <c r="E751" s="569"/>
      <c r="F751" s="1076" t="str">
        <f>Translations!$B$264</f>
        <v>Autres précisions concernant l’écart pris rapport à la hiérarchie</v>
      </c>
      <c r="G751" s="1076"/>
      <c r="H751" s="1076"/>
      <c r="I751" s="1076"/>
      <c r="J751" s="1076"/>
      <c r="K751" s="1076"/>
      <c r="L751" s="1076"/>
      <c r="M751" s="1076"/>
      <c r="N751" s="1167"/>
      <c r="W751" s="283"/>
    </row>
    <row r="752" spans="1:23" ht="25.5" customHeight="1" thickBot="1" x14ac:dyDescent="0.25">
      <c r="C752" s="250"/>
      <c r="E752" s="569"/>
      <c r="F752" s="1168"/>
      <c r="G752" s="1169"/>
      <c r="H752" s="1169"/>
      <c r="I752" s="1169"/>
      <c r="J752" s="1169"/>
      <c r="K752" s="1169"/>
      <c r="L752" s="1169"/>
      <c r="M752" s="1169"/>
      <c r="N752" s="1170"/>
      <c r="W752" s="300" t="b">
        <f>W749</f>
        <v>0</v>
      </c>
    </row>
    <row r="753" spans="1:23" ht="5.0999999999999996" customHeight="1" x14ac:dyDescent="0.2">
      <c r="C753" s="250"/>
      <c r="D753" s="569"/>
      <c r="N753" s="251"/>
    </row>
    <row r="754" spans="1:23" ht="12.75" customHeight="1" x14ac:dyDescent="0.2">
      <c r="C754" s="250"/>
      <c r="D754" s="27" t="s">
        <v>120</v>
      </c>
      <c r="E754" s="1171" t="str">
        <f>Translations!$B$828</f>
        <v>Description de la méthode utilisée aux fins du suivi des marchandises et produits fabriqués</v>
      </c>
      <c r="F754" s="1171"/>
      <c r="G754" s="1171"/>
      <c r="H754" s="1171"/>
      <c r="I754" s="1171"/>
      <c r="J754" s="1171"/>
      <c r="K754" s="1171"/>
      <c r="L754" s="1171"/>
      <c r="M754" s="1171"/>
      <c r="N754" s="1172"/>
    </row>
    <row r="755" spans="1:23" ht="5.0999999999999996" customHeight="1" x14ac:dyDescent="0.2">
      <c r="C755" s="250"/>
      <c r="E755" s="1045"/>
      <c r="F755" s="1046"/>
      <c r="G755" s="1046"/>
      <c r="H755" s="1046"/>
      <c r="I755" s="1046"/>
      <c r="J755" s="1046"/>
      <c r="K755" s="1046"/>
      <c r="L755" s="1046"/>
      <c r="M755" s="1046"/>
      <c r="N755" s="1165"/>
    </row>
    <row r="756" spans="1:23" ht="50.1" customHeight="1" x14ac:dyDescent="0.2">
      <c r="C756" s="250"/>
      <c r="D756" s="569"/>
      <c r="E756" s="296"/>
      <c r="F756" s="1087"/>
      <c r="G756" s="1088"/>
      <c r="H756" s="1088"/>
      <c r="I756" s="1088"/>
      <c r="J756" s="1088"/>
      <c r="K756" s="1088"/>
      <c r="L756" s="1088"/>
      <c r="M756" s="1088"/>
      <c r="N756" s="1104"/>
    </row>
    <row r="757" spans="1:23" ht="5.0999999999999996" customHeight="1" x14ac:dyDescent="0.2">
      <c r="C757" s="250"/>
      <c r="N757" s="251"/>
    </row>
    <row r="758" spans="1:23" ht="5.0999999999999996" customHeight="1" x14ac:dyDescent="0.2">
      <c r="C758" s="261"/>
      <c r="D758" s="264"/>
      <c r="E758" s="262"/>
      <c r="F758" s="262"/>
      <c r="G758" s="262"/>
      <c r="H758" s="262"/>
      <c r="I758" s="262"/>
      <c r="J758" s="262"/>
      <c r="K758" s="262"/>
      <c r="L758" s="262"/>
      <c r="M758" s="262"/>
      <c r="N758" s="263"/>
    </row>
    <row r="759" spans="1:23" s="21" customFormat="1" ht="14.25" customHeight="1" x14ac:dyDescent="0.2">
      <c r="A759" s="19"/>
      <c r="B759" s="38"/>
      <c r="C759" s="250"/>
      <c r="D759" s="22" t="s">
        <v>114</v>
      </c>
      <c r="E759" s="1105" t="str">
        <f>Translations!$B$322</f>
        <v>Consommation d'électricité pertinente</v>
      </c>
      <c r="F759" s="1105"/>
      <c r="G759" s="1105"/>
      <c r="H759" s="1105"/>
      <c r="I759" s="1105"/>
      <c r="J759" s="1105"/>
      <c r="K759" s="1105"/>
      <c r="L759" s="1105"/>
      <c r="M759" s="1105"/>
      <c r="N759" s="1189"/>
      <c r="O759" s="38"/>
      <c r="P759" s="24" t="s">
        <v>441</v>
      </c>
      <c r="Q759" s="414" t="str">
        <f>"#"&amp;ADDRESS(ROW(D844),COLUMN(D844))</f>
        <v>#$D$844</v>
      </c>
      <c r="R759" s="25"/>
      <c r="S759" s="25"/>
      <c r="T759" s="19"/>
      <c r="U759" s="19"/>
      <c r="V759" s="274"/>
      <c r="W759" s="274"/>
    </row>
    <row r="760" spans="1:23" ht="12.75" customHeight="1" thickBot="1" x14ac:dyDescent="0.25">
      <c r="C760" s="250"/>
      <c r="D760" s="569" t="s">
        <v>118</v>
      </c>
      <c r="E760" s="1108" t="str">
        <f>Translations!$B$249</f>
        <v>Informations relatives à la méthode appliquée</v>
      </c>
      <c r="F760" s="1108"/>
      <c r="G760" s="1108"/>
      <c r="H760" s="1108"/>
      <c r="I760" s="1108"/>
      <c r="J760" s="1108"/>
      <c r="K760" s="1108"/>
      <c r="L760" s="1108"/>
      <c r="M760" s="1108"/>
      <c r="N760" s="1148"/>
      <c r="P760" s="280"/>
      <c r="T760" s="19"/>
    </row>
    <row r="761" spans="1:23" ht="25.5" customHeight="1" thickBot="1" x14ac:dyDescent="0.25">
      <c r="B761" s="273"/>
      <c r="C761" s="250"/>
      <c r="E761" s="569"/>
      <c r="I761" s="1112" t="str">
        <f>Translations!$B$254</f>
        <v>Source de données</v>
      </c>
      <c r="J761" s="1112"/>
      <c r="K761" s="1112" t="str">
        <f>Translations!$B$255</f>
        <v>Autre source de données (le cas échéant)</v>
      </c>
      <c r="L761" s="1112"/>
      <c r="M761" s="1112" t="str">
        <f>Translations!$B$255</f>
        <v>Autre source de données (le cas échéant)</v>
      </c>
      <c r="N761" s="1112"/>
      <c r="S761" s="297" t="s">
        <v>1910</v>
      </c>
      <c r="U761" s="280"/>
      <c r="V761" s="280"/>
      <c r="W761" s="297" t="s">
        <v>417</v>
      </c>
    </row>
    <row r="762" spans="1:23" ht="12.75" customHeight="1" x14ac:dyDescent="0.2">
      <c r="B762" s="273"/>
      <c r="C762" s="250"/>
      <c r="E762" s="569" t="s">
        <v>864</v>
      </c>
      <c r="F762" s="1074" t="str">
        <f>Translations!$B$322</f>
        <v>Consommation d'électricité pertinente</v>
      </c>
      <c r="G762" s="1074"/>
      <c r="H762" s="1075"/>
      <c r="I762" s="1184"/>
      <c r="J762" s="1184"/>
      <c r="K762" s="1111"/>
      <c r="L762" s="1111"/>
      <c r="M762" s="1111"/>
      <c r="N762" s="1111"/>
      <c r="S762" s="282" t="b">
        <f>IF(I718&lt;&gt;"",IF(INDEX(EUconst_BMlistElExchangability,MATCH(I718,EUconst_BMlistNames,0))=TRUE,FALSE,TRUE),FALSE)</f>
        <v>0</v>
      </c>
      <c r="U762" s="280"/>
      <c r="V762" s="280"/>
      <c r="W762" s="545"/>
    </row>
    <row r="763" spans="1:23" ht="5.0999999999999996" customHeight="1" x14ac:dyDescent="0.2">
      <c r="B763" s="273"/>
      <c r="C763" s="250"/>
      <c r="D763" s="569"/>
      <c r="N763" s="251"/>
      <c r="S763" s="283"/>
      <c r="W763" s="283"/>
    </row>
    <row r="764" spans="1:23" ht="12.75" customHeight="1" x14ac:dyDescent="0.2">
      <c r="B764" s="273"/>
      <c r="C764" s="250"/>
      <c r="D764" s="569"/>
      <c r="E764" s="135" t="s">
        <v>865</v>
      </c>
      <c r="F764" s="1076" t="str">
        <f>Translations!$B$257</f>
        <v>Description de la méthode appliquée</v>
      </c>
      <c r="G764" s="1076"/>
      <c r="H764" s="1076"/>
      <c r="I764" s="1076"/>
      <c r="J764" s="1076"/>
      <c r="K764" s="1076"/>
      <c r="L764" s="1076"/>
      <c r="M764" s="1076"/>
      <c r="N764" s="1167"/>
      <c r="S764" s="283"/>
      <c r="W764" s="283"/>
    </row>
    <row r="765" spans="1:23" ht="5.0999999999999996" customHeight="1" x14ac:dyDescent="0.2">
      <c r="B765" s="273"/>
      <c r="C765" s="250"/>
      <c r="E765" s="252"/>
      <c r="F765" s="571"/>
      <c r="G765" s="572"/>
      <c r="H765" s="572"/>
      <c r="I765" s="572"/>
      <c r="J765" s="572"/>
      <c r="K765" s="572"/>
      <c r="L765" s="572"/>
      <c r="M765" s="572"/>
      <c r="N765" s="578"/>
      <c r="S765" s="283"/>
      <c r="W765" s="283"/>
    </row>
    <row r="766" spans="1:23" ht="12.75" customHeight="1" x14ac:dyDescent="0.2">
      <c r="B766" s="273"/>
      <c r="C766" s="250"/>
      <c r="D766" s="569"/>
      <c r="E766" s="135"/>
      <c r="F766" s="1135" t="str">
        <f>IF(AND(I718&lt;&gt;"",J759=""),HYPERLINK("#" &amp; Q766,EUConst_MsgDescription),"")</f>
        <v/>
      </c>
      <c r="G766" s="1114"/>
      <c r="H766" s="1114"/>
      <c r="I766" s="1114"/>
      <c r="J766" s="1114"/>
      <c r="K766" s="1114"/>
      <c r="L766" s="1114"/>
      <c r="M766" s="1114"/>
      <c r="N766" s="1115"/>
      <c r="P766" s="24" t="s">
        <v>441</v>
      </c>
      <c r="Q766" s="414" t="str">
        <f>"#"&amp;ADDRESS(ROW($C$10),COLUMN($C$10))</f>
        <v>#$C$10</v>
      </c>
      <c r="S766" s="283"/>
      <c r="W766" s="283"/>
    </row>
    <row r="767" spans="1:23" ht="5.0999999999999996" customHeight="1" x14ac:dyDescent="0.2">
      <c r="B767" s="273"/>
      <c r="C767" s="250"/>
      <c r="D767" s="569"/>
      <c r="E767" s="26"/>
      <c r="F767" s="1194"/>
      <c r="G767" s="1194"/>
      <c r="H767" s="1194"/>
      <c r="I767" s="1194"/>
      <c r="J767" s="1194"/>
      <c r="K767" s="1194"/>
      <c r="L767" s="1194"/>
      <c r="M767" s="1194"/>
      <c r="N767" s="1195"/>
      <c r="P767" s="280"/>
      <c r="S767" s="283"/>
      <c r="W767" s="283"/>
    </row>
    <row r="768" spans="1:23" ht="50.1" customHeight="1" x14ac:dyDescent="0.2">
      <c r="B768" s="273"/>
      <c r="C768" s="250"/>
      <c r="D768" s="26"/>
      <c r="E768" s="296"/>
      <c r="F768" s="1196"/>
      <c r="G768" s="1197"/>
      <c r="H768" s="1197"/>
      <c r="I768" s="1197"/>
      <c r="J768" s="1197"/>
      <c r="K768" s="1197"/>
      <c r="L768" s="1197"/>
      <c r="M768" s="1197"/>
      <c r="N768" s="1198"/>
      <c r="S768" s="282" t="b">
        <f>S762</f>
        <v>0</v>
      </c>
      <c r="W768" s="282"/>
    </row>
    <row r="769" spans="2:23" ht="5.0999999999999996" customHeight="1" x14ac:dyDescent="0.2">
      <c r="B769" s="273"/>
      <c r="C769" s="250"/>
      <c r="D769" s="569"/>
      <c r="N769" s="251"/>
      <c r="S769" s="283"/>
      <c r="W769" s="283"/>
    </row>
    <row r="770" spans="2:23" ht="12.75" customHeight="1" x14ac:dyDescent="0.2">
      <c r="B770" s="273"/>
      <c r="C770" s="250"/>
      <c r="D770" s="569"/>
      <c r="E770" s="135"/>
      <c r="F770" s="1120" t="str">
        <f>Translations!$B$210</f>
        <v>Référence de fichiers externes, le cas échéant</v>
      </c>
      <c r="G770" s="1120"/>
      <c r="H770" s="1120"/>
      <c r="I770" s="1120"/>
      <c r="J770" s="1120"/>
      <c r="K770" s="1049"/>
      <c r="L770" s="1049"/>
      <c r="M770" s="1049"/>
      <c r="N770" s="1049"/>
      <c r="S770" s="283"/>
      <c r="W770" s="282"/>
    </row>
    <row r="771" spans="2:23" ht="5.0999999999999996" customHeight="1" x14ac:dyDescent="0.2">
      <c r="B771" s="273"/>
      <c r="C771" s="250"/>
      <c r="D771" s="569"/>
      <c r="N771" s="251"/>
      <c r="S771" s="283"/>
      <c r="W771" s="283"/>
    </row>
    <row r="772" spans="2:23" ht="12.75" customHeight="1" x14ac:dyDescent="0.2">
      <c r="B772" s="273"/>
      <c r="C772" s="250"/>
      <c r="D772" s="569" t="s">
        <v>119</v>
      </c>
      <c r="E772" s="1102" t="str">
        <f>Translations!$B$258</f>
        <v>La hiérarchie a-t-elle été respectée?</v>
      </c>
      <c r="F772" s="1102"/>
      <c r="G772" s="1102"/>
      <c r="H772" s="1103"/>
      <c r="I772" s="291"/>
      <c r="J772" s="298" t="str">
        <f>Translations!$B$259</f>
        <v xml:space="preserve"> Si tel n'est pas le cas, pourquoi?</v>
      </c>
      <c r="K772" s="1087"/>
      <c r="L772" s="1088"/>
      <c r="M772" s="1088"/>
      <c r="N772" s="1104"/>
      <c r="S772" s="282" t="b">
        <f>S768</f>
        <v>0</v>
      </c>
      <c r="W772" s="289" t="b">
        <f>OR(W770,AND(I772&lt;&gt;"",I772=TRUE))</f>
        <v>0</v>
      </c>
    </row>
    <row r="773" spans="2:23" ht="12.75" customHeight="1" x14ac:dyDescent="0.2">
      <c r="B773" s="273"/>
      <c r="C773" s="250"/>
      <c r="D773" s="569"/>
      <c r="E773" s="252" t="s">
        <v>263</v>
      </c>
      <c r="F773" s="1050" t="str">
        <f>Translations!$B$263</f>
        <v>Coûts excessifs: l’utilisation de meilleures sources de données entraînerait des coûts excessifs.</v>
      </c>
      <c r="G773" s="1098"/>
      <c r="H773" s="1098"/>
      <c r="I773" s="1098"/>
      <c r="J773" s="1098"/>
      <c r="K773" s="1098"/>
      <c r="L773" s="1098"/>
      <c r="M773" s="1098"/>
      <c r="N773" s="1134"/>
      <c r="S773" s="283"/>
      <c r="W773" s="283"/>
    </row>
    <row r="774" spans="2:23" ht="5.0999999999999996" customHeight="1" x14ac:dyDescent="0.2">
      <c r="B774" s="273"/>
      <c r="C774" s="250"/>
      <c r="E774" s="575"/>
      <c r="F774" s="575"/>
      <c r="G774" s="575"/>
      <c r="H774" s="575"/>
      <c r="I774" s="575"/>
      <c r="J774" s="575"/>
      <c r="K774" s="575"/>
      <c r="L774" s="575"/>
      <c r="M774" s="575"/>
      <c r="N774" s="583"/>
      <c r="S774" s="283"/>
      <c r="W774" s="283"/>
    </row>
    <row r="775" spans="2:23" ht="12.75" customHeight="1" x14ac:dyDescent="0.2">
      <c r="B775" s="273"/>
      <c r="C775" s="250"/>
      <c r="D775" s="569"/>
      <c r="E775" s="569"/>
      <c r="F775" s="1076" t="str">
        <f>Translations!$B$264</f>
        <v>Autres précisions concernant l’écart pris rapport à la hiérarchie</v>
      </c>
      <c r="G775" s="1076"/>
      <c r="H775" s="1076"/>
      <c r="I775" s="1076"/>
      <c r="J775" s="1076"/>
      <c r="K775" s="1076"/>
      <c r="L775" s="1076"/>
      <c r="M775" s="1076"/>
      <c r="N775" s="1167"/>
      <c r="S775" s="283"/>
      <c r="W775" s="283"/>
    </row>
    <row r="776" spans="2:23" ht="25.5" customHeight="1" thickBot="1" x14ac:dyDescent="0.25">
      <c r="B776" s="273"/>
      <c r="C776" s="250"/>
      <c r="E776" s="569"/>
      <c r="F776" s="1077"/>
      <c r="G776" s="1078"/>
      <c r="H776" s="1078"/>
      <c r="I776" s="1078"/>
      <c r="J776" s="1078"/>
      <c r="K776" s="1078"/>
      <c r="L776" s="1078"/>
      <c r="M776" s="1078"/>
      <c r="N776" s="1079"/>
      <c r="S776" s="305" t="b">
        <f>S772</f>
        <v>0</v>
      </c>
      <c r="W776" s="300" t="b">
        <f>W772</f>
        <v>0</v>
      </c>
    </row>
    <row r="777" spans="2:23" ht="5.0999999999999996" customHeight="1" x14ac:dyDescent="0.2">
      <c r="B777" s="273"/>
      <c r="C777" s="250"/>
      <c r="N777" s="251"/>
    </row>
    <row r="778" spans="2:23" ht="5.0999999999999996" customHeight="1" x14ac:dyDescent="0.2">
      <c r="B778" s="273"/>
      <c r="C778" s="261"/>
      <c r="D778" s="264"/>
      <c r="E778" s="262"/>
      <c r="F778" s="262"/>
      <c r="G778" s="262"/>
      <c r="H778" s="262"/>
      <c r="I778" s="262"/>
      <c r="J778" s="262"/>
      <c r="K778" s="262"/>
      <c r="L778" s="262"/>
      <c r="M778" s="262"/>
      <c r="N778" s="263"/>
    </row>
    <row r="779" spans="2:23" ht="12.75" customHeight="1" x14ac:dyDescent="0.2">
      <c r="B779" s="273"/>
      <c r="C779" s="385"/>
      <c r="D779" s="386" t="s">
        <v>115</v>
      </c>
      <c r="E779" s="1190" t="str">
        <f>Translations!$B$324</f>
        <v>Les flux de chaleur mesurable importés d’installations ou d’entités ne relevant pas du SEQE sont-ils pertinents?</v>
      </c>
      <c r="F779" s="1190"/>
      <c r="G779" s="1190"/>
      <c r="H779" s="1190"/>
      <c r="I779" s="1190"/>
      <c r="J779" s="1190"/>
      <c r="K779" s="1190"/>
      <c r="L779" s="1190"/>
      <c r="M779" s="1141"/>
      <c r="N779" s="1141"/>
      <c r="P779" s="280"/>
      <c r="R779" s="285"/>
    </row>
    <row r="780" spans="2:23" ht="5.0999999999999996" customHeight="1" x14ac:dyDescent="0.2">
      <c r="B780" s="273"/>
      <c r="C780" s="385"/>
      <c r="D780" s="21"/>
      <c r="E780" s="579"/>
      <c r="F780" s="579"/>
      <c r="G780" s="579"/>
      <c r="H780" s="579"/>
      <c r="I780" s="579"/>
      <c r="J780" s="579"/>
      <c r="K780" s="579"/>
      <c r="L780" s="579"/>
      <c r="M780" s="579"/>
      <c r="N780" s="587"/>
      <c r="P780" s="280"/>
      <c r="R780" s="285"/>
    </row>
    <row r="781" spans="2:23" ht="12.75" customHeight="1" x14ac:dyDescent="0.2">
      <c r="B781" s="273"/>
      <c r="C781" s="385"/>
      <c r="D781" s="21"/>
      <c r="E781" s="21"/>
      <c r="F781" s="1192" t="str">
        <f>Translations!$B$257</f>
        <v>Description de la méthode appliquée</v>
      </c>
      <c r="G781" s="1192"/>
      <c r="H781" s="1192"/>
      <c r="I781" s="1192"/>
      <c r="J781" s="1192"/>
      <c r="K781" s="1192"/>
      <c r="L781" s="1192"/>
      <c r="M781" s="1192"/>
      <c r="N781" s="1193"/>
      <c r="P781" s="280"/>
      <c r="R781" s="285"/>
    </row>
    <row r="782" spans="2:23" ht="5.0999999999999996" customHeight="1" thickBot="1" x14ac:dyDescent="0.25">
      <c r="B782" s="273"/>
      <c r="C782" s="385"/>
      <c r="D782" s="21"/>
      <c r="E782" s="252"/>
      <c r="F782" s="388"/>
      <c r="G782" s="389"/>
      <c r="H782" s="389"/>
      <c r="I782" s="389"/>
      <c r="J782" s="389"/>
      <c r="K782" s="389"/>
      <c r="L782" s="389"/>
      <c r="M782" s="389"/>
      <c r="N782" s="390"/>
    </row>
    <row r="783" spans="2:23" ht="12.75" customHeight="1" x14ac:dyDescent="0.2">
      <c r="B783" s="273"/>
      <c r="C783" s="385"/>
      <c r="D783" s="387"/>
      <c r="E783" s="391"/>
      <c r="F783" s="1135" t="str">
        <f>IF(I718&lt;&gt;"",HYPERLINK("#" &amp; Q783,EUConst_MsgDescription),"")</f>
        <v/>
      </c>
      <c r="G783" s="1114"/>
      <c r="H783" s="1114"/>
      <c r="I783" s="1114"/>
      <c r="J783" s="1114"/>
      <c r="K783" s="1114"/>
      <c r="L783" s="1114"/>
      <c r="M783" s="1114"/>
      <c r="N783" s="1115"/>
      <c r="P783" s="24" t="s">
        <v>441</v>
      </c>
      <c r="Q783" s="414" t="str">
        <f>"#"&amp;ADDRESS(ROW($C$10),COLUMN($C$10))</f>
        <v>#$C$10</v>
      </c>
      <c r="W783" s="297" t="s">
        <v>417</v>
      </c>
    </row>
    <row r="784" spans="2:23" ht="5.0999999999999996" customHeight="1" thickBot="1" x14ac:dyDescent="0.25">
      <c r="B784" s="273"/>
      <c r="C784" s="385"/>
      <c r="D784" s="387"/>
      <c r="E784" s="391"/>
      <c r="F784" s="1200"/>
      <c r="G784" s="1201"/>
      <c r="H784" s="1201"/>
      <c r="I784" s="1201"/>
      <c r="J784" s="1201"/>
      <c r="K784" s="1201"/>
      <c r="L784" s="1201"/>
      <c r="M784" s="1201"/>
      <c r="N784" s="1202"/>
      <c r="P784" s="24"/>
      <c r="W784" s="283"/>
    </row>
    <row r="785" spans="2:23" ht="50.1" customHeight="1" thickBot="1" x14ac:dyDescent="0.25">
      <c r="B785" s="273"/>
      <c r="C785" s="385"/>
      <c r="D785" s="21"/>
      <c r="E785" s="21"/>
      <c r="F785" s="1077"/>
      <c r="G785" s="1078"/>
      <c r="H785" s="1078"/>
      <c r="I785" s="1078"/>
      <c r="J785" s="1078"/>
      <c r="K785" s="1078"/>
      <c r="L785" s="1078"/>
      <c r="M785" s="1078"/>
      <c r="N785" s="1079"/>
      <c r="P785" s="280"/>
      <c r="R785" s="285"/>
      <c r="V785" s="285"/>
      <c r="W785" s="421" t="b">
        <f>OR(W779,AND(M779&lt;&gt;"",M779=FALSE))</f>
        <v>0</v>
      </c>
    </row>
    <row r="786" spans="2:23" ht="5.0999999999999996" customHeight="1" x14ac:dyDescent="0.2">
      <c r="B786" s="273"/>
      <c r="C786" s="385"/>
      <c r="D786" s="387"/>
      <c r="E786" s="392"/>
      <c r="F786" s="580"/>
      <c r="G786" s="580"/>
      <c r="H786" s="580"/>
      <c r="I786" s="580"/>
      <c r="J786" s="580"/>
      <c r="K786" s="580"/>
      <c r="L786" s="580"/>
      <c r="M786" s="580"/>
      <c r="N786" s="393"/>
      <c r="P786" s="280"/>
      <c r="R786" s="285"/>
    </row>
    <row r="787" spans="2:23" ht="12.75" customHeight="1" x14ac:dyDescent="0.2">
      <c r="B787" s="273"/>
      <c r="C787" s="394"/>
      <c r="D787" s="395"/>
      <c r="E787" s="395"/>
      <c r="F787" s="395"/>
      <c r="G787" s="395"/>
      <c r="H787" s="395"/>
      <c r="I787" s="395"/>
      <c r="J787" s="395"/>
      <c r="K787" s="395"/>
      <c r="L787" s="395"/>
      <c r="M787" s="395"/>
      <c r="N787" s="396"/>
    </row>
    <row r="788" spans="2:23" ht="15" customHeight="1" x14ac:dyDescent="0.2">
      <c r="B788" s="273"/>
      <c r="C788" s="354"/>
      <c r="D788" s="1203" t="str">
        <f>Translations!$B$329</f>
        <v>Données requises pour déterminer le taux d’amélioration du référentiel conformément à l’article 10 bis, paragraphe 2, de la directive</v>
      </c>
      <c r="E788" s="1204"/>
      <c r="F788" s="1204"/>
      <c r="G788" s="1204"/>
      <c r="H788" s="1204"/>
      <c r="I788" s="1204"/>
      <c r="J788" s="1204"/>
      <c r="K788" s="1204"/>
      <c r="L788" s="1204"/>
      <c r="M788" s="1204"/>
      <c r="N788" s="1205"/>
    </row>
    <row r="789" spans="2:23" ht="5.0999999999999996" customHeight="1" x14ac:dyDescent="0.2">
      <c r="B789" s="273"/>
      <c r="C789" s="354"/>
      <c r="D789" s="355"/>
      <c r="E789" s="355"/>
      <c r="F789" s="355"/>
      <c r="G789" s="355"/>
      <c r="H789" s="355"/>
      <c r="I789" s="355"/>
      <c r="J789" s="355"/>
      <c r="K789" s="355"/>
      <c r="L789" s="355"/>
      <c r="M789" s="355"/>
      <c r="N789" s="356"/>
    </row>
    <row r="790" spans="2:23" ht="12.75" customHeight="1" x14ac:dyDescent="0.2">
      <c r="B790" s="273"/>
      <c r="C790" s="354"/>
      <c r="D790" s="357" t="s">
        <v>116</v>
      </c>
      <c r="E790" s="1206" t="str">
        <f>Translations!$B$330</f>
        <v>Émissions directement attribuables</v>
      </c>
      <c r="F790" s="1206"/>
      <c r="G790" s="1206"/>
      <c r="H790" s="1206"/>
      <c r="I790" s="1206"/>
      <c r="J790" s="1206"/>
      <c r="K790" s="1206"/>
      <c r="L790" s="1206"/>
      <c r="M790" s="1206"/>
      <c r="N790" s="1207"/>
    </row>
    <row r="791" spans="2:23" ht="12.75" customHeight="1" x14ac:dyDescent="0.2">
      <c r="B791" s="273"/>
      <c r="C791" s="354"/>
      <c r="D791" s="358" t="s">
        <v>118</v>
      </c>
      <c r="E791" s="1140" t="str">
        <f>Translations!$B$331</f>
        <v>Attribution d’émissions directement imputables</v>
      </c>
      <c r="F791" s="1140"/>
      <c r="G791" s="1140"/>
      <c r="H791" s="1140"/>
      <c r="I791" s="1140"/>
      <c r="J791" s="1140"/>
      <c r="K791" s="1140"/>
      <c r="L791" s="1140"/>
      <c r="M791" s="1140"/>
      <c r="N791" s="1208"/>
      <c r="P791" s="280"/>
      <c r="T791" s="19"/>
    </row>
    <row r="792" spans="2:23" ht="5.0999999999999996" customHeight="1" x14ac:dyDescent="0.2">
      <c r="B792" s="273"/>
      <c r="C792" s="354"/>
      <c r="D792" s="355"/>
      <c r="E792" s="1142"/>
      <c r="F792" s="1143"/>
      <c r="G792" s="1143"/>
      <c r="H792" s="1143"/>
      <c r="I792" s="1143"/>
      <c r="J792" s="1143"/>
      <c r="K792" s="1143"/>
      <c r="L792" s="1143"/>
      <c r="M792" s="1143"/>
      <c r="N792" s="1144"/>
    </row>
    <row r="793" spans="2:23" ht="12.75" customHeight="1" x14ac:dyDescent="0.2">
      <c r="B793" s="273"/>
      <c r="C793" s="354"/>
      <c r="D793" s="358"/>
      <c r="E793" s="360"/>
      <c r="F793" s="1135" t="str">
        <f>IF(I718&lt;&gt;"",HYPERLINK("#" &amp; Q793,EUConst_MsgDescription),"")</f>
        <v/>
      </c>
      <c r="G793" s="1114"/>
      <c r="H793" s="1114"/>
      <c r="I793" s="1114"/>
      <c r="J793" s="1114"/>
      <c r="K793" s="1114"/>
      <c r="L793" s="1114"/>
      <c r="M793" s="1114"/>
      <c r="N793" s="1115"/>
      <c r="P793" s="24" t="s">
        <v>441</v>
      </c>
      <c r="Q793" s="414" t="str">
        <f>"#"&amp;ADDRESS(ROW($C$10),COLUMN($C$10))</f>
        <v>#$C$10</v>
      </c>
    </row>
    <row r="794" spans="2:23" ht="5.0999999999999996" customHeight="1" x14ac:dyDescent="0.2">
      <c r="B794" s="273"/>
      <c r="C794" s="354"/>
      <c r="D794" s="358"/>
      <c r="E794" s="361"/>
      <c r="F794" s="1136"/>
      <c r="G794" s="1136"/>
      <c r="H794" s="1136"/>
      <c r="I794" s="1136"/>
      <c r="J794" s="1136"/>
      <c r="K794" s="1136"/>
      <c r="L794" s="1136"/>
      <c r="M794" s="1136"/>
      <c r="N794" s="1137"/>
      <c r="P794" s="280"/>
    </row>
    <row r="795" spans="2:23" ht="50.1" customHeight="1" x14ac:dyDescent="0.2">
      <c r="B795" s="273"/>
      <c r="C795" s="354"/>
      <c r="D795" s="355"/>
      <c r="E795" s="355"/>
      <c r="F795" s="1117"/>
      <c r="G795" s="1118"/>
      <c r="H795" s="1118"/>
      <c r="I795" s="1118"/>
      <c r="J795" s="1118"/>
      <c r="K795" s="1118"/>
      <c r="L795" s="1118"/>
      <c r="M795" s="1118"/>
      <c r="N795" s="1119"/>
    </row>
    <row r="796" spans="2:23" ht="5.0999999999999996" customHeight="1" x14ac:dyDescent="0.2">
      <c r="B796" s="273"/>
      <c r="C796" s="354"/>
      <c r="D796" s="355"/>
      <c r="E796" s="355"/>
      <c r="F796" s="355"/>
      <c r="G796" s="355"/>
      <c r="H796" s="355"/>
      <c r="I796" s="355"/>
      <c r="J796" s="355"/>
      <c r="K796" s="355"/>
      <c r="L796" s="355"/>
      <c r="M796" s="355"/>
      <c r="N796" s="356"/>
    </row>
    <row r="797" spans="2:23" ht="12.75" customHeight="1" x14ac:dyDescent="0.2">
      <c r="B797" s="273"/>
      <c r="C797" s="354"/>
      <c r="D797" s="355"/>
      <c r="E797" s="355"/>
      <c r="F797" s="1199" t="str">
        <f>Translations!$B$210</f>
        <v>Référence de fichiers externes, le cas échéant</v>
      </c>
      <c r="G797" s="1199"/>
      <c r="H797" s="1199"/>
      <c r="I797" s="1199"/>
      <c r="J797" s="1199"/>
      <c r="K797" s="1049"/>
      <c r="L797" s="1049"/>
      <c r="M797" s="1049"/>
      <c r="N797" s="1049"/>
    </row>
    <row r="798" spans="2:23" ht="5.0999999999999996" customHeight="1" x14ac:dyDescent="0.2">
      <c r="B798" s="273"/>
      <c r="C798" s="354"/>
      <c r="D798" s="355"/>
      <c r="E798" s="355"/>
      <c r="F798" s="362"/>
      <c r="G798" s="362"/>
      <c r="H798" s="362"/>
      <c r="I798" s="362"/>
      <c r="J798" s="362"/>
      <c r="K798" s="362"/>
      <c r="L798" s="362"/>
      <c r="M798" s="362"/>
      <c r="N798" s="363"/>
    </row>
    <row r="799" spans="2:23" ht="12.75" customHeight="1" x14ac:dyDescent="0.2">
      <c r="B799" s="273"/>
      <c r="C799" s="354"/>
      <c r="D799" s="358" t="s">
        <v>119</v>
      </c>
      <c r="E799" s="1140" t="str">
        <f>Translations!$B$337</f>
        <v>D’autres flux internes sont-ils pertinents?</v>
      </c>
      <c r="F799" s="1140"/>
      <c r="G799" s="1140"/>
      <c r="H799" s="1140"/>
      <c r="I799" s="1140"/>
      <c r="J799" s="1140"/>
      <c r="K799" s="1140"/>
      <c r="L799" s="1140"/>
      <c r="M799" s="1141"/>
      <c r="N799" s="1141"/>
      <c r="P799" s="280"/>
      <c r="T799" s="19"/>
    </row>
    <row r="800" spans="2:23" ht="5.0999999999999996" customHeight="1" x14ac:dyDescent="0.2">
      <c r="B800" s="273"/>
      <c r="C800" s="354"/>
      <c r="D800" s="358"/>
      <c r="E800" s="359"/>
      <c r="F800" s="1142"/>
      <c r="G800" s="1142"/>
      <c r="H800" s="1142"/>
      <c r="I800" s="1142"/>
      <c r="J800" s="1142"/>
      <c r="K800" s="1142"/>
      <c r="L800" s="1142"/>
      <c r="M800" s="1142"/>
      <c r="N800" s="1233"/>
    </row>
    <row r="801" spans="1:23" ht="25.5" customHeight="1" thickBot="1" x14ac:dyDescent="0.25">
      <c r="B801" s="273"/>
      <c r="C801" s="354"/>
      <c r="D801" s="355"/>
      <c r="E801" s="355"/>
      <c r="F801" s="355"/>
      <c r="G801" s="355"/>
      <c r="H801" s="355"/>
      <c r="I801" s="1215" t="str">
        <f>Translations!$B$254</f>
        <v>Source de données</v>
      </c>
      <c r="J801" s="1215"/>
      <c r="K801" s="1215" t="str">
        <f>Translations!$B$255</f>
        <v>Autre source de données (le cas échéant)</v>
      </c>
      <c r="L801" s="1215"/>
      <c r="M801" s="1215" t="str">
        <f>Translations!$B$255</f>
        <v>Autre source de données (le cas échéant)</v>
      </c>
      <c r="N801" s="1215"/>
      <c r="P801" s="280"/>
      <c r="W801" s="274" t="s">
        <v>417</v>
      </c>
    </row>
    <row r="802" spans="1:23" ht="12.75" customHeight="1" x14ac:dyDescent="0.2">
      <c r="B802" s="273"/>
      <c r="C802" s="354"/>
      <c r="D802" s="358"/>
      <c r="E802" s="360" t="s">
        <v>864</v>
      </c>
      <c r="F802" s="1212" t="str">
        <f>Translations!$B$342</f>
        <v>Quantités importées ou exportées</v>
      </c>
      <c r="G802" s="1213"/>
      <c r="H802" s="1213"/>
      <c r="I802" s="1184"/>
      <c r="J802" s="1184"/>
      <c r="K802" s="1111"/>
      <c r="L802" s="1111"/>
      <c r="M802" s="1111"/>
      <c r="N802" s="1111"/>
      <c r="W802" s="281" t="b">
        <f>AND(M799&lt;&gt;"",M799=FALSE)</f>
        <v>0</v>
      </c>
    </row>
    <row r="803" spans="1:23" ht="12.75" customHeight="1" x14ac:dyDescent="0.2">
      <c r="B803" s="273"/>
      <c r="C803" s="354"/>
      <c r="D803" s="358"/>
      <c r="E803" s="360" t="s">
        <v>865</v>
      </c>
      <c r="F803" s="1212" t="str">
        <f>Translations!$B$256</f>
        <v>Contenu énergétique</v>
      </c>
      <c r="G803" s="1213"/>
      <c r="H803" s="1213"/>
      <c r="I803" s="1184"/>
      <c r="J803" s="1184"/>
      <c r="K803" s="1111"/>
      <c r="L803" s="1111"/>
      <c r="M803" s="1111"/>
      <c r="N803" s="1111"/>
      <c r="W803" s="303" t="b">
        <f>W802</f>
        <v>0</v>
      </c>
    </row>
    <row r="804" spans="1:23" ht="12.75" customHeight="1" x14ac:dyDescent="0.2">
      <c r="B804" s="273"/>
      <c r="C804" s="354"/>
      <c r="D804" s="358"/>
      <c r="E804" s="360" t="s">
        <v>866</v>
      </c>
      <c r="F804" s="1214" t="str">
        <f>Translations!$B$343</f>
        <v>Facteur d’émission ou teneur en carbone</v>
      </c>
      <c r="G804" s="1214"/>
      <c r="H804" s="1212"/>
      <c r="I804" s="1087"/>
      <c r="J804" s="1104"/>
      <c r="K804" s="1089"/>
      <c r="L804" s="1091"/>
      <c r="M804" s="1089"/>
      <c r="N804" s="1091"/>
      <c r="W804" s="303" t="b">
        <f>W803</f>
        <v>0</v>
      </c>
    </row>
    <row r="805" spans="1:23" ht="12.75" customHeight="1" x14ac:dyDescent="0.2">
      <c r="B805" s="273"/>
      <c r="C805" s="354"/>
      <c r="D805" s="358"/>
      <c r="E805" s="360" t="s">
        <v>867</v>
      </c>
      <c r="F805" s="1214" t="str">
        <f>Translations!$B$344</f>
        <v>Teneur en biomasse</v>
      </c>
      <c r="G805" s="1214"/>
      <c r="H805" s="1212"/>
      <c r="I805" s="1087"/>
      <c r="J805" s="1104"/>
      <c r="K805" s="1089"/>
      <c r="L805" s="1091"/>
      <c r="M805" s="1089"/>
      <c r="N805" s="1091"/>
      <c r="W805" s="303" t="b">
        <f>W804</f>
        <v>0</v>
      </c>
    </row>
    <row r="806" spans="1:23" ht="5.0999999999999996" customHeight="1" x14ac:dyDescent="0.2">
      <c r="B806" s="273"/>
      <c r="C806" s="354"/>
      <c r="D806" s="358"/>
      <c r="E806" s="355"/>
      <c r="F806" s="355"/>
      <c r="G806" s="355"/>
      <c r="H806" s="355"/>
      <c r="I806" s="355"/>
      <c r="J806" s="355"/>
      <c r="K806" s="355"/>
      <c r="L806" s="355"/>
      <c r="M806" s="355"/>
      <c r="N806" s="356"/>
      <c r="P806" s="280"/>
      <c r="W806" s="283"/>
    </row>
    <row r="807" spans="1:23" ht="12.75" customHeight="1" x14ac:dyDescent="0.2">
      <c r="B807" s="273"/>
      <c r="C807" s="354"/>
      <c r="D807" s="358"/>
      <c r="E807" s="360" t="s">
        <v>868</v>
      </c>
      <c r="F807" s="1218" t="str">
        <f>Translations!$B$257</f>
        <v>Description de la méthode appliquée</v>
      </c>
      <c r="G807" s="1218"/>
      <c r="H807" s="1218"/>
      <c r="I807" s="1218"/>
      <c r="J807" s="1218"/>
      <c r="K807" s="1218"/>
      <c r="L807" s="1218"/>
      <c r="M807" s="1218"/>
      <c r="N807" s="1219"/>
      <c r="P807" s="280"/>
      <c r="W807" s="283"/>
    </row>
    <row r="808" spans="1:23" ht="5.0999999999999996" customHeight="1" x14ac:dyDescent="0.2">
      <c r="B808" s="273"/>
      <c r="C808" s="354"/>
      <c r="D808" s="355"/>
      <c r="E808" s="359"/>
      <c r="F808" s="577"/>
      <c r="G808" s="584"/>
      <c r="H808" s="584"/>
      <c r="I808" s="584"/>
      <c r="J808" s="584"/>
      <c r="K808" s="584"/>
      <c r="L808" s="584"/>
      <c r="M808" s="584"/>
      <c r="N808" s="585"/>
      <c r="W808" s="283"/>
    </row>
    <row r="809" spans="1:23" ht="12.75" customHeight="1" x14ac:dyDescent="0.2">
      <c r="B809" s="273"/>
      <c r="C809" s="354"/>
      <c r="D809" s="358"/>
      <c r="E809" s="360"/>
      <c r="F809" s="1135" t="str">
        <f>IF(I718&lt;&gt;"",HYPERLINK("#" &amp; Q809,EUConst_MsgDescription),"")</f>
        <v/>
      </c>
      <c r="G809" s="1114"/>
      <c r="H809" s="1114"/>
      <c r="I809" s="1114"/>
      <c r="J809" s="1114"/>
      <c r="K809" s="1114"/>
      <c r="L809" s="1114"/>
      <c r="M809" s="1114"/>
      <c r="N809" s="1115"/>
      <c r="P809" s="24" t="s">
        <v>441</v>
      </c>
      <c r="Q809" s="414" t="str">
        <f>"#"&amp;ADDRESS(ROW($C$10),COLUMN($C$10))</f>
        <v>#$C$10</v>
      </c>
      <c r="W809" s="283"/>
    </row>
    <row r="810" spans="1:23" ht="5.0999999999999996" customHeight="1" x14ac:dyDescent="0.2">
      <c r="B810" s="273"/>
      <c r="C810" s="354"/>
      <c r="D810" s="358"/>
      <c r="E810" s="361"/>
      <c r="F810" s="1136"/>
      <c r="G810" s="1136"/>
      <c r="H810" s="1136"/>
      <c r="I810" s="1136"/>
      <c r="J810" s="1136"/>
      <c r="K810" s="1136"/>
      <c r="L810" s="1136"/>
      <c r="M810" s="1136"/>
      <c r="N810" s="1137"/>
      <c r="P810" s="280"/>
      <c r="W810" s="283"/>
    </row>
    <row r="811" spans="1:23" s="278" customFormat="1" ht="50.1" customHeight="1" x14ac:dyDescent="0.2">
      <c r="A811" s="285"/>
      <c r="B811" s="12"/>
      <c r="C811" s="354"/>
      <c r="D811" s="361"/>
      <c r="E811" s="361"/>
      <c r="F811" s="1077"/>
      <c r="G811" s="1078"/>
      <c r="H811" s="1078"/>
      <c r="I811" s="1078"/>
      <c r="J811" s="1078"/>
      <c r="K811" s="1078"/>
      <c r="L811" s="1078"/>
      <c r="M811" s="1078"/>
      <c r="N811" s="1079"/>
      <c r="O811" s="38"/>
      <c r="P811" s="284"/>
      <c r="Q811" s="285"/>
      <c r="R811" s="285"/>
      <c r="S811" s="274"/>
      <c r="T811" s="274"/>
      <c r="U811" s="285"/>
      <c r="V811" s="285"/>
      <c r="W811" s="286" t="b">
        <f>W805</f>
        <v>0</v>
      </c>
    </row>
    <row r="812" spans="1:23" ht="5.0999999999999996" customHeight="1" x14ac:dyDescent="0.2">
      <c r="C812" s="354"/>
      <c r="D812" s="358"/>
      <c r="E812" s="355"/>
      <c r="F812" s="355"/>
      <c r="G812" s="355"/>
      <c r="H812" s="355"/>
      <c r="I812" s="355"/>
      <c r="J812" s="355"/>
      <c r="K812" s="355"/>
      <c r="L812" s="355"/>
      <c r="M812" s="355"/>
      <c r="N812" s="356"/>
      <c r="W812" s="283"/>
    </row>
    <row r="813" spans="1:23" ht="12.75" customHeight="1" thickBot="1" x14ac:dyDescent="0.25">
      <c r="C813" s="354"/>
      <c r="D813" s="358"/>
      <c r="E813" s="360"/>
      <c r="F813" s="1199" t="str">
        <f>Translations!$B$210</f>
        <v>Référence de fichiers externes, le cas échéant</v>
      </c>
      <c r="G813" s="1199"/>
      <c r="H813" s="1199"/>
      <c r="I813" s="1199"/>
      <c r="J813" s="1199"/>
      <c r="K813" s="1049"/>
      <c r="L813" s="1049"/>
      <c r="M813" s="1049"/>
      <c r="N813" s="1049"/>
      <c r="W813" s="290" t="b">
        <f>W811</f>
        <v>0</v>
      </c>
    </row>
    <row r="814" spans="1:23" ht="5.0999999999999996" customHeight="1" x14ac:dyDescent="0.2">
      <c r="C814" s="354"/>
      <c r="D814" s="358"/>
      <c r="E814" s="355"/>
      <c r="F814" s="355"/>
      <c r="G814" s="355"/>
      <c r="H814" s="355"/>
      <c r="I814" s="355"/>
      <c r="J814" s="355"/>
      <c r="K814" s="355"/>
      <c r="L814" s="355"/>
      <c r="M814" s="355"/>
      <c r="N814" s="356"/>
      <c r="P814" s="280"/>
    </row>
    <row r="815" spans="1:23" ht="12.75" customHeight="1" thickBot="1" x14ac:dyDescent="0.25">
      <c r="C815" s="354"/>
      <c r="D815" s="358" t="s">
        <v>120</v>
      </c>
      <c r="E815" s="1140" t="str">
        <f>Translations!$B$345</f>
        <v>Le CO2 transféré importé ou exporté est-il pertinent?</v>
      </c>
      <c r="F815" s="1140"/>
      <c r="G815" s="1140"/>
      <c r="H815" s="1140"/>
      <c r="I815" s="1140"/>
      <c r="J815" s="1140"/>
      <c r="K815" s="1140"/>
      <c r="L815" s="1140"/>
      <c r="M815" s="1141"/>
      <c r="N815" s="1141"/>
      <c r="P815" s="280"/>
      <c r="T815" s="19"/>
    </row>
    <row r="816" spans="1:23" ht="5.0999999999999996" customHeight="1" thickBot="1" x14ac:dyDescent="0.25">
      <c r="C816" s="354"/>
      <c r="D816" s="355"/>
      <c r="E816" s="1142"/>
      <c r="F816" s="1143"/>
      <c r="G816" s="1143"/>
      <c r="H816" s="1143"/>
      <c r="I816" s="1143"/>
      <c r="J816" s="1143"/>
      <c r="K816" s="1143"/>
      <c r="L816" s="1143"/>
      <c r="M816" s="1143"/>
      <c r="N816" s="1144"/>
      <c r="W816" s="297" t="s">
        <v>417</v>
      </c>
    </row>
    <row r="817" spans="2:23" ht="25.5" customHeight="1" x14ac:dyDescent="0.2">
      <c r="C817" s="354"/>
      <c r="D817" s="355"/>
      <c r="E817" s="355"/>
      <c r="F817" s="1117"/>
      <c r="G817" s="1118"/>
      <c r="H817" s="1118"/>
      <c r="I817" s="1118"/>
      <c r="J817" s="1118"/>
      <c r="K817" s="1118"/>
      <c r="L817" s="1118"/>
      <c r="M817" s="1118"/>
      <c r="N817" s="1119"/>
      <c r="W817" s="281" t="b">
        <f>AND(M815&lt;&gt;"",M815=FALSE)</f>
        <v>0</v>
      </c>
    </row>
    <row r="818" spans="2:23" ht="5.0999999999999996" customHeight="1" x14ac:dyDescent="0.2">
      <c r="C818" s="354"/>
      <c r="D818" s="355"/>
      <c r="E818" s="355"/>
      <c r="F818" s="355"/>
      <c r="G818" s="355"/>
      <c r="H818" s="355"/>
      <c r="I818" s="355"/>
      <c r="J818" s="355"/>
      <c r="K818" s="355"/>
      <c r="L818" s="355"/>
      <c r="M818" s="355"/>
      <c r="N818" s="356"/>
      <c r="W818" s="283"/>
    </row>
    <row r="819" spans="2:23" ht="12.75" customHeight="1" thickBot="1" x14ac:dyDescent="0.25">
      <c r="C819" s="354"/>
      <c r="D819" s="355"/>
      <c r="E819" s="355"/>
      <c r="F819" s="1199" t="str">
        <f>Translations!$B$210</f>
        <v>Référence de fichiers externes, le cas échéant</v>
      </c>
      <c r="G819" s="1199"/>
      <c r="H819" s="1199"/>
      <c r="I819" s="1199"/>
      <c r="J819" s="1199"/>
      <c r="K819" s="1049"/>
      <c r="L819" s="1049"/>
      <c r="M819" s="1049"/>
      <c r="N819" s="1049"/>
      <c r="W819" s="305" t="b">
        <f>W817</f>
        <v>0</v>
      </c>
    </row>
    <row r="820" spans="2:23" ht="5.0999999999999996" customHeight="1" x14ac:dyDescent="0.2">
      <c r="C820" s="354"/>
      <c r="D820" s="358"/>
      <c r="E820" s="355"/>
      <c r="F820" s="355"/>
      <c r="G820" s="355"/>
      <c r="H820" s="355"/>
      <c r="I820" s="355"/>
      <c r="J820" s="355"/>
      <c r="K820" s="355"/>
      <c r="L820" s="355"/>
      <c r="M820" s="355"/>
      <c r="N820" s="356"/>
    </row>
    <row r="821" spans="2:23" ht="5.0999999999999996" customHeight="1" x14ac:dyDescent="0.2">
      <c r="C821" s="351"/>
      <c r="D821" s="364"/>
      <c r="E821" s="352"/>
      <c r="F821" s="352"/>
      <c r="G821" s="352"/>
      <c r="H821" s="352"/>
      <c r="I821" s="352"/>
      <c r="J821" s="352"/>
      <c r="K821" s="352"/>
      <c r="L821" s="352"/>
      <c r="M821" s="352"/>
      <c r="N821" s="353"/>
    </row>
    <row r="822" spans="2:23" ht="12.75" customHeight="1" x14ac:dyDescent="0.2">
      <c r="C822" s="354"/>
      <c r="D822" s="357" t="s">
        <v>117</v>
      </c>
      <c r="E822" s="1216" t="str">
        <f>Translations!$B$831</f>
        <v>Apport d’énergie à cette sous-installation et facteur d’émission pertinent</v>
      </c>
      <c r="F822" s="1216"/>
      <c r="G822" s="1216"/>
      <c r="H822" s="1216"/>
      <c r="I822" s="1216"/>
      <c r="J822" s="1216"/>
      <c r="K822" s="1216"/>
      <c r="L822" s="1216"/>
      <c r="M822" s="1216"/>
      <c r="N822" s="1217"/>
    </row>
    <row r="823" spans="2:23" ht="5.0999999999999996" customHeight="1" x14ac:dyDescent="0.2">
      <c r="C823" s="354"/>
      <c r="D823" s="355"/>
      <c r="E823" s="1209"/>
      <c r="F823" s="1210"/>
      <c r="G823" s="1210"/>
      <c r="H823" s="1210"/>
      <c r="I823" s="1210"/>
      <c r="J823" s="1210"/>
      <c r="K823" s="1210"/>
      <c r="L823" s="1210"/>
      <c r="M823" s="1210"/>
      <c r="N823" s="1211"/>
    </row>
    <row r="824" spans="2:23" ht="12.75" customHeight="1" x14ac:dyDescent="0.2">
      <c r="C824" s="354"/>
      <c r="D824" s="358" t="s">
        <v>118</v>
      </c>
      <c r="E824" s="1140" t="str">
        <f>Translations!$B$249</f>
        <v>Informations relatives à la méthode appliquée</v>
      </c>
      <c r="F824" s="1140"/>
      <c r="G824" s="1140"/>
      <c r="H824" s="1140"/>
      <c r="I824" s="1140"/>
      <c r="J824" s="1140"/>
      <c r="K824" s="1140"/>
      <c r="L824" s="1140"/>
      <c r="M824" s="1140"/>
      <c r="N824" s="1208"/>
      <c r="P824" s="280"/>
    </row>
    <row r="825" spans="2:23" ht="25.5" customHeight="1" x14ac:dyDescent="0.2">
      <c r="B825" s="273"/>
      <c r="C825" s="354"/>
      <c r="D825" s="355"/>
      <c r="E825" s="355"/>
      <c r="F825" s="372"/>
      <c r="G825" s="355"/>
      <c r="H825" s="355"/>
      <c r="I825" s="1215" t="str">
        <f>Translations!$B$254</f>
        <v>Source de données</v>
      </c>
      <c r="J825" s="1215"/>
      <c r="K825" s="1215" t="str">
        <f>Translations!$B$255</f>
        <v>Autre source de données (le cas échéant)</v>
      </c>
      <c r="L825" s="1215"/>
      <c r="M825" s="1215" t="str">
        <f>Translations!$B$255</f>
        <v>Autre source de données (le cas échéant)</v>
      </c>
      <c r="N825" s="1215"/>
    </row>
    <row r="826" spans="2:23" ht="12.75" customHeight="1" x14ac:dyDescent="0.2">
      <c r="B826" s="273"/>
      <c r="C826" s="354"/>
      <c r="D826" s="358"/>
      <c r="E826" s="360" t="s">
        <v>864</v>
      </c>
      <c r="F826" s="1214" t="str">
        <f>Translations!$B$833</f>
        <v>Apport de combustible et de matières</v>
      </c>
      <c r="G826" s="1214"/>
      <c r="H826" s="1212"/>
      <c r="I826" s="1087"/>
      <c r="J826" s="1088"/>
      <c r="K826" s="1089"/>
      <c r="L826" s="1090"/>
      <c r="M826" s="1089"/>
      <c r="N826" s="1091"/>
    </row>
    <row r="827" spans="2:23" ht="12.75" customHeight="1" x14ac:dyDescent="0.2">
      <c r="B827" s="273"/>
      <c r="C827" s="354"/>
      <c r="D827" s="358"/>
      <c r="E827" s="360" t="s">
        <v>865</v>
      </c>
      <c r="F827" s="1214" t="str">
        <f>Translations!$B$826</f>
        <v>Apport d’électricité pour la production de chaleur</v>
      </c>
      <c r="G827" s="1214"/>
      <c r="H827" s="1212"/>
      <c r="I827" s="1184"/>
      <c r="J827" s="1184"/>
      <c r="K827" s="1111"/>
      <c r="L827" s="1111"/>
      <c r="M827" s="1111"/>
      <c r="N827" s="1111"/>
    </row>
    <row r="828" spans="2:23" ht="12.75" customHeight="1" x14ac:dyDescent="0.2">
      <c r="B828" s="273"/>
      <c r="C828" s="354"/>
      <c r="D828" s="358"/>
      <c r="E828" s="360" t="s">
        <v>866</v>
      </c>
      <c r="F828" s="1214" t="str">
        <f>Translations!$B$353</f>
        <v>Facteur d’émission pondéré</v>
      </c>
      <c r="G828" s="1214"/>
      <c r="H828" s="1212"/>
      <c r="I828" s="1087"/>
      <c r="J828" s="1088"/>
      <c r="K828" s="1089"/>
      <c r="L828" s="1090"/>
      <c r="M828" s="1089"/>
      <c r="N828" s="1091"/>
    </row>
    <row r="829" spans="2:23" ht="5.0999999999999996" customHeight="1" x14ac:dyDescent="0.2">
      <c r="B829" s="273"/>
      <c r="C829" s="354"/>
      <c r="D829" s="358"/>
      <c r="E829" s="355"/>
      <c r="F829" s="355"/>
      <c r="G829" s="355"/>
      <c r="H829" s="355"/>
      <c r="I829" s="355"/>
      <c r="J829" s="355"/>
      <c r="K829" s="355"/>
      <c r="L829" s="355"/>
      <c r="M829" s="355"/>
      <c r="N829" s="356"/>
    </row>
    <row r="830" spans="2:23" ht="12.75" customHeight="1" x14ac:dyDescent="0.2">
      <c r="B830" s="273"/>
      <c r="C830" s="354"/>
      <c r="D830" s="358"/>
      <c r="E830" s="360" t="s">
        <v>867</v>
      </c>
      <c r="F830" s="1218" t="str">
        <f>Translations!$B$257</f>
        <v>Description de la méthode appliquée</v>
      </c>
      <c r="G830" s="1218"/>
      <c r="H830" s="1218"/>
      <c r="I830" s="1218"/>
      <c r="J830" s="1218"/>
      <c r="K830" s="1218"/>
      <c r="L830" s="1218"/>
      <c r="M830" s="1218"/>
      <c r="N830" s="1219"/>
    </row>
    <row r="831" spans="2:23" ht="5.0999999999999996" customHeight="1" x14ac:dyDescent="0.2">
      <c r="B831" s="273"/>
      <c r="C831" s="354"/>
      <c r="D831" s="355"/>
      <c r="E831" s="359"/>
      <c r="F831" s="369"/>
      <c r="G831" s="370"/>
      <c r="H831" s="370"/>
      <c r="I831" s="370"/>
      <c r="J831" s="370"/>
      <c r="K831" s="370"/>
      <c r="L831" s="370"/>
      <c r="M831" s="370"/>
      <c r="N831" s="371"/>
    </row>
    <row r="832" spans="2:23" ht="12.75" customHeight="1" x14ac:dyDescent="0.2">
      <c r="B832" s="273"/>
      <c r="C832" s="354"/>
      <c r="D832" s="358"/>
      <c r="E832" s="360"/>
      <c r="F832" s="1135" t="str">
        <f>IF(I718&lt;&gt;"",HYPERLINK("#" &amp; Q832,EUConst_MsgDescription),"")</f>
        <v/>
      </c>
      <c r="G832" s="1114"/>
      <c r="H832" s="1114"/>
      <c r="I832" s="1114"/>
      <c r="J832" s="1114"/>
      <c r="K832" s="1114"/>
      <c r="L832" s="1114"/>
      <c r="M832" s="1114"/>
      <c r="N832" s="1115"/>
      <c r="P832" s="24" t="s">
        <v>441</v>
      </c>
      <c r="Q832" s="414" t="str">
        <f>"#"&amp;ADDRESS(ROW($C$10),COLUMN($C$10))</f>
        <v>#$C$10</v>
      </c>
    </row>
    <row r="833" spans="2:23" ht="5.0999999999999996" customHeight="1" x14ac:dyDescent="0.2">
      <c r="B833" s="273"/>
      <c r="C833" s="354"/>
      <c r="D833" s="358"/>
      <c r="E833" s="361"/>
      <c r="F833" s="1136"/>
      <c r="G833" s="1136"/>
      <c r="H833" s="1136"/>
      <c r="I833" s="1136"/>
      <c r="J833" s="1136"/>
      <c r="K833" s="1136"/>
      <c r="L833" s="1136"/>
      <c r="M833" s="1136"/>
      <c r="N833" s="1137"/>
      <c r="P833" s="280"/>
    </row>
    <row r="834" spans="2:23" ht="50.1" customHeight="1" x14ac:dyDescent="0.2">
      <c r="B834" s="273"/>
      <c r="C834" s="354"/>
      <c r="D834" s="361"/>
      <c r="E834" s="361"/>
      <c r="F834" s="1077"/>
      <c r="G834" s="1078"/>
      <c r="H834" s="1078"/>
      <c r="I834" s="1078"/>
      <c r="J834" s="1078"/>
      <c r="K834" s="1078"/>
      <c r="L834" s="1078"/>
      <c r="M834" s="1078"/>
      <c r="N834" s="1079"/>
    </row>
    <row r="835" spans="2:23" ht="5.0999999999999996" customHeight="1" thickBot="1" x14ac:dyDescent="0.25">
      <c r="B835" s="273"/>
      <c r="C835" s="354"/>
      <c r="D835" s="358"/>
      <c r="E835" s="355"/>
      <c r="F835" s="355"/>
      <c r="G835" s="355"/>
      <c r="H835" s="355"/>
      <c r="I835" s="355"/>
      <c r="J835" s="355"/>
      <c r="K835" s="355"/>
      <c r="L835" s="355"/>
      <c r="M835" s="355"/>
      <c r="N835" s="356"/>
    </row>
    <row r="836" spans="2:23" ht="12.75" customHeight="1" x14ac:dyDescent="0.2">
      <c r="B836" s="273"/>
      <c r="C836" s="354"/>
      <c r="D836" s="358"/>
      <c r="E836" s="360"/>
      <c r="F836" s="1199" t="str">
        <f>Translations!$B$210</f>
        <v>Référence de fichiers externes, le cas échéant</v>
      </c>
      <c r="G836" s="1199"/>
      <c r="H836" s="1199"/>
      <c r="I836" s="1199"/>
      <c r="J836" s="1199"/>
      <c r="K836" s="1049"/>
      <c r="L836" s="1049"/>
      <c r="M836" s="1049"/>
      <c r="N836" s="1049"/>
      <c r="W836" s="297" t="s">
        <v>417</v>
      </c>
    </row>
    <row r="837" spans="2:23" ht="5.0999999999999996" customHeight="1" x14ac:dyDescent="0.2">
      <c r="B837" s="273"/>
      <c r="C837" s="354"/>
      <c r="D837" s="358"/>
      <c r="E837" s="355"/>
      <c r="F837" s="355"/>
      <c r="G837" s="355"/>
      <c r="H837" s="355"/>
      <c r="I837" s="355"/>
      <c r="J837" s="355"/>
      <c r="K837" s="355"/>
      <c r="L837" s="355"/>
      <c r="M837" s="355"/>
      <c r="N837" s="356"/>
      <c r="P837" s="280"/>
      <c r="W837" s="283"/>
    </row>
    <row r="838" spans="2:23" ht="12.75" customHeight="1" x14ac:dyDescent="0.2">
      <c r="B838" s="273"/>
      <c r="C838" s="354"/>
      <c r="D838" s="358" t="s">
        <v>119</v>
      </c>
      <c r="E838" s="1220" t="str">
        <f>Translations!$B$258</f>
        <v>La hiérarchie a-t-elle été respectée?</v>
      </c>
      <c r="F838" s="1220"/>
      <c r="G838" s="1220"/>
      <c r="H838" s="1221"/>
      <c r="I838" s="291"/>
      <c r="J838" s="366" t="str">
        <f>Translations!$B$259</f>
        <v xml:space="preserve"> Si tel n'est pas le cas, pourquoi?</v>
      </c>
      <c r="K838" s="1087"/>
      <c r="L838" s="1088"/>
      <c r="M838" s="1088"/>
      <c r="N838" s="1104"/>
      <c r="P838" s="280"/>
      <c r="W838" s="289" t="b">
        <f>AND(I838&lt;&gt;"",I838=TRUE)</f>
        <v>0</v>
      </c>
    </row>
    <row r="839" spans="2:23" ht="5.0999999999999996" customHeight="1" x14ac:dyDescent="0.2">
      <c r="B839" s="273"/>
      <c r="C839" s="354"/>
      <c r="D839" s="355"/>
      <c r="E839" s="581"/>
      <c r="F839" s="581"/>
      <c r="G839" s="581"/>
      <c r="H839" s="581"/>
      <c r="I839" s="581"/>
      <c r="J839" s="581"/>
      <c r="K839" s="581"/>
      <c r="L839" s="581"/>
      <c r="M839" s="581"/>
      <c r="N839" s="582"/>
      <c r="P839" s="280"/>
      <c r="V839" s="285"/>
      <c r="W839" s="283"/>
    </row>
    <row r="840" spans="2:23" ht="12.75" customHeight="1" x14ac:dyDescent="0.2">
      <c r="B840" s="273"/>
      <c r="C840" s="354"/>
      <c r="D840" s="367"/>
      <c r="E840" s="367"/>
      <c r="F840" s="1218" t="str">
        <f>Translations!$B$264</f>
        <v>Autres précisions concernant l’écart pris rapport à la hiérarchie</v>
      </c>
      <c r="G840" s="1218"/>
      <c r="H840" s="1218"/>
      <c r="I840" s="1218"/>
      <c r="J840" s="1218"/>
      <c r="K840" s="1218"/>
      <c r="L840" s="1218"/>
      <c r="M840" s="1218"/>
      <c r="N840" s="1219"/>
      <c r="P840" s="280"/>
      <c r="V840" s="285"/>
      <c r="W840" s="283"/>
    </row>
    <row r="841" spans="2:23" ht="25.5" customHeight="1" thickBot="1" x14ac:dyDescent="0.25">
      <c r="B841" s="273"/>
      <c r="C841" s="354"/>
      <c r="D841" s="367"/>
      <c r="E841" s="367"/>
      <c r="F841" s="1077"/>
      <c r="G841" s="1078"/>
      <c r="H841" s="1078"/>
      <c r="I841" s="1078"/>
      <c r="J841" s="1078"/>
      <c r="K841" s="1078"/>
      <c r="L841" s="1078"/>
      <c r="M841" s="1078"/>
      <c r="N841" s="1079"/>
      <c r="P841" s="280"/>
      <c r="V841" s="285"/>
      <c r="W841" s="300" t="b">
        <f>W838</f>
        <v>0</v>
      </c>
    </row>
    <row r="842" spans="2:23" ht="5.0999999999999996" customHeight="1" x14ac:dyDescent="0.2">
      <c r="B842" s="273"/>
      <c r="C842" s="354"/>
      <c r="D842" s="358"/>
      <c r="E842" s="355"/>
      <c r="F842" s="355"/>
      <c r="G842" s="355"/>
      <c r="H842" s="355"/>
      <c r="I842" s="355"/>
      <c r="J842" s="355"/>
      <c r="K842" s="355"/>
      <c r="L842" s="355"/>
      <c r="M842" s="355"/>
      <c r="N842" s="356"/>
      <c r="W842" s="285"/>
    </row>
    <row r="843" spans="2:23" ht="5.0999999999999996" customHeight="1" x14ac:dyDescent="0.2">
      <c r="B843" s="273"/>
      <c r="C843" s="351"/>
      <c r="D843" s="364"/>
      <c r="E843" s="352"/>
      <c r="F843" s="352"/>
      <c r="G843" s="352"/>
      <c r="H843" s="352"/>
      <c r="I843" s="352"/>
      <c r="J843" s="352"/>
      <c r="K843" s="352"/>
      <c r="L843" s="352"/>
      <c r="M843" s="352"/>
      <c r="N843" s="353"/>
    </row>
    <row r="844" spans="2:23" ht="12.75" customHeight="1" x14ac:dyDescent="0.2">
      <c r="B844" s="273"/>
      <c r="C844" s="354"/>
      <c r="D844" s="357" t="s">
        <v>943</v>
      </c>
      <c r="E844" s="1216" t="str">
        <f>Translations!$B$354</f>
        <v>Importation de chaleur mesurable dans cette sous-installation et exportation à partir de celle-ci</v>
      </c>
      <c r="F844" s="1216"/>
      <c r="G844" s="1216"/>
      <c r="H844" s="1216"/>
      <c r="I844" s="1216"/>
      <c r="J844" s="1216"/>
      <c r="K844" s="1216"/>
      <c r="L844" s="1216"/>
      <c r="M844" s="1216"/>
      <c r="N844" s="1217"/>
      <c r="P844" s="280"/>
      <c r="S844" s="285"/>
      <c r="T844" s="285"/>
    </row>
    <row r="845" spans="2:23" ht="12.75" customHeight="1" x14ac:dyDescent="0.2">
      <c r="B845" s="273"/>
      <c r="C845" s="354"/>
      <c r="D845" s="358" t="s">
        <v>118</v>
      </c>
      <c r="E845" s="1140" t="str">
        <f>Translations!$B$357</f>
        <v>Les flux de chaleur mesurable sont-ils pertinents pour la sous-installation?</v>
      </c>
      <c r="F845" s="1140"/>
      <c r="G845" s="1140"/>
      <c r="H845" s="1140"/>
      <c r="I845" s="1140"/>
      <c r="J845" s="1140"/>
      <c r="K845" s="1140"/>
      <c r="L845" s="1140"/>
      <c r="M845" s="1141"/>
      <c r="N845" s="1141"/>
      <c r="P845" s="280"/>
    </row>
    <row r="846" spans="2:23" ht="12.75" customHeight="1" x14ac:dyDescent="0.2">
      <c r="B846" s="273"/>
      <c r="C846" s="354"/>
      <c r="D846" s="358"/>
      <c r="E846" s="355"/>
      <c r="F846" s="355"/>
      <c r="G846" s="355"/>
      <c r="H846" s="355"/>
      <c r="I846" s="355"/>
      <c r="J846" s="1121" t="str">
        <f>IF(I718="","",IF(AND(M845&lt;&gt;"",M845=FALSE),HYPERLINK(Q846,EUconst_MsgGoOn),""))</f>
        <v/>
      </c>
      <c r="K846" s="1122"/>
      <c r="L846" s="1122"/>
      <c r="M846" s="1122"/>
      <c r="N846" s="1123"/>
      <c r="P846" s="24" t="s">
        <v>441</v>
      </c>
      <c r="Q846" s="414" t="str">
        <f>"#"&amp;ADDRESS(ROW(D886),COLUMN(D886))</f>
        <v>#$D$886</v>
      </c>
    </row>
    <row r="847" spans="2:23" ht="5.0999999999999996" customHeight="1" x14ac:dyDescent="0.2">
      <c r="B847" s="273"/>
      <c r="C847" s="354"/>
      <c r="D847" s="358"/>
      <c r="E847" s="358"/>
      <c r="F847" s="358"/>
      <c r="G847" s="358"/>
      <c r="H847" s="358"/>
      <c r="I847" s="358"/>
      <c r="J847" s="358"/>
      <c r="K847" s="358"/>
      <c r="L847" s="358"/>
      <c r="M847" s="358"/>
      <c r="N847" s="365"/>
      <c r="P847" s="24"/>
    </row>
    <row r="848" spans="2:23" ht="12.75" customHeight="1" x14ac:dyDescent="0.2">
      <c r="B848" s="273"/>
      <c r="C848" s="354"/>
      <c r="D848" s="358" t="s">
        <v>119</v>
      </c>
      <c r="E848" s="1140" t="str">
        <f>Translations!$B$249</f>
        <v>Informations relatives à la méthode appliquée</v>
      </c>
      <c r="F848" s="1140"/>
      <c r="G848" s="1140"/>
      <c r="H848" s="1140"/>
      <c r="I848" s="1140"/>
      <c r="J848" s="1140"/>
      <c r="K848" s="1140"/>
      <c r="L848" s="1140"/>
      <c r="M848" s="1140"/>
      <c r="N848" s="1208"/>
      <c r="P848" s="280"/>
    </row>
    <row r="849" spans="1:23" ht="25.5" customHeight="1" thickBot="1" x14ac:dyDescent="0.25">
      <c r="B849" s="273"/>
      <c r="C849" s="354"/>
      <c r="D849" s="355"/>
      <c r="E849" s="355"/>
      <c r="F849" s="355"/>
      <c r="G849" s="355"/>
      <c r="H849" s="355"/>
      <c r="I849" s="1215" t="str">
        <f>Translations!$B$254</f>
        <v>Source de données</v>
      </c>
      <c r="J849" s="1215"/>
      <c r="K849" s="1215" t="str">
        <f>Translations!$B$255</f>
        <v>Autre source de données (le cas échéant)</v>
      </c>
      <c r="L849" s="1215"/>
      <c r="M849" s="1215" t="str">
        <f>Translations!$B$255</f>
        <v>Autre source de données (le cas échéant)</v>
      </c>
      <c r="N849" s="1215"/>
      <c r="P849" s="280"/>
      <c r="W849" s="274" t="s">
        <v>417</v>
      </c>
    </row>
    <row r="850" spans="1:23" ht="12.75" customHeight="1" x14ac:dyDescent="0.2">
      <c r="B850" s="273"/>
      <c r="C850" s="354"/>
      <c r="D850" s="358"/>
      <c r="E850" s="360" t="s">
        <v>864</v>
      </c>
      <c r="F850" s="1222" t="str">
        <f>Translations!$B$359</f>
        <v>Chaleur mesurable importée</v>
      </c>
      <c r="G850" s="1222"/>
      <c r="H850" s="1223"/>
      <c r="I850" s="1082"/>
      <c r="J850" s="1083"/>
      <c r="K850" s="1084"/>
      <c r="L850" s="1085"/>
      <c r="M850" s="1084"/>
      <c r="N850" s="1086"/>
      <c r="W850" s="281" t="b">
        <f>AND(M845&lt;&gt;"",M845=FALSE)</f>
        <v>0</v>
      </c>
    </row>
    <row r="851" spans="1:23" ht="12.75" customHeight="1" x14ac:dyDescent="0.2">
      <c r="B851" s="273"/>
      <c r="C851" s="354"/>
      <c r="D851" s="358"/>
      <c r="E851" s="360" t="s">
        <v>865</v>
      </c>
      <c r="F851" s="1224" t="str">
        <f>Translations!$B$360</f>
        <v>Chaleur mesurable issue de pâte à papier</v>
      </c>
      <c r="G851" s="1224"/>
      <c r="H851" s="1225"/>
      <c r="I851" s="1226"/>
      <c r="J851" s="1227"/>
      <c r="K851" s="1138"/>
      <c r="L851" s="1228"/>
      <c r="M851" s="1138"/>
      <c r="N851" s="1139"/>
      <c r="W851" s="282" t="b">
        <f>W850</f>
        <v>0</v>
      </c>
    </row>
    <row r="852" spans="1:23" ht="12.75" customHeight="1" x14ac:dyDescent="0.2">
      <c r="B852" s="273"/>
      <c r="C852" s="354"/>
      <c r="D852" s="358"/>
      <c r="E852" s="360" t="s">
        <v>866</v>
      </c>
      <c r="F852" s="1224" t="str">
        <f>Translations!$B$361</f>
        <v>Chaleur mesurable issue de la production d’acide nitrique</v>
      </c>
      <c r="G852" s="1224"/>
      <c r="H852" s="1225"/>
      <c r="I852" s="1226"/>
      <c r="J852" s="1227"/>
      <c r="K852" s="1138"/>
      <c r="L852" s="1228"/>
      <c r="M852" s="1138"/>
      <c r="N852" s="1139"/>
      <c r="W852" s="282" t="b">
        <f>W851</f>
        <v>0</v>
      </c>
    </row>
    <row r="853" spans="1:23" ht="12.75" customHeight="1" x14ac:dyDescent="0.2">
      <c r="B853" s="273"/>
      <c r="C853" s="354"/>
      <c r="D853" s="358"/>
      <c r="E853" s="360" t="s">
        <v>867</v>
      </c>
      <c r="F853" s="1229" t="str">
        <f>Translations!$B$362</f>
        <v>Chaleur mesurable exportée</v>
      </c>
      <c r="G853" s="1229"/>
      <c r="H853" s="1230"/>
      <c r="I853" s="1094"/>
      <c r="J853" s="1131"/>
      <c r="K853" s="1096"/>
      <c r="L853" s="1132"/>
      <c r="M853" s="1096"/>
      <c r="N853" s="1097"/>
      <c r="W853" s="282" t="b">
        <f>W852</f>
        <v>0</v>
      </c>
    </row>
    <row r="854" spans="1:23" ht="12.75" customHeight="1" x14ac:dyDescent="0.2">
      <c r="B854" s="273"/>
      <c r="C854" s="354"/>
      <c r="D854" s="358"/>
      <c r="E854" s="360" t="s">
        <v>868</v>
      </c>
      <c r="F854" s="1214" t="str">
        <f>Translations!$B$274</f>
        <v xml:space="preserve">Flux de chaleur mesurable nette </v>
      </c>
      <c r="G854" s="1214"/>
      <c r="H854" s="1212"/>
      <c r="I854" s="1087"/>
      <c r="J854" s="1088"/>
      <c r="K854" s="1089"/>
      <c r="L854" s="1090"/>
      <c r="M854" s="1089"/>
      <c r="N854" s="1091"/>
      <c r="W854" s="282" t="b">
        <f>W853</f>
        <v>0</v>
      </c>
    </row>
    <row r="855" spans="1:23" ht="5.0999999999999996" customHeight="1" x14ac:dyDescent="0.2">
      <c r="B855" s="273"/>
      <c r="C855" s="354"/>
      <c r="D855" s="358"/>
      <c r="E855" s="355"/>
      <c r="F855" s="355"/>
      <c r="G855" s="355"/>
      <c r="H855" s="355"/>
      <c r="I855" s="355"/>
      <c r="J855" s="355"/>
      <c r="K855" s="355"/>
      <c r="L855" s="355"/>
      <c r="M855" s="355"/>
      <c r="N855" s="356"/>
      <c r="P855" s="280"/>
      <c r="W855" s="283"/>
    </row>
    <row r="856" spans="1:23" ht="12.75" customHeight="1" x14ac:dyDescent="0.2">
      <c r="B856" s="273"/>
      <c r="C856" s="354"/>
      <c r="D856" s="358"/>
      <c r="E856" s="360" t="s">
        <v>868</v>
      </c>
      <c r="F856" s="1218" t="str">
        <f>Translations!$B$257</f>
        <v>Description de la méthode appliquée</v>
      </c>
      <c r="G856" s="1218"/>
      <c r="H856" s="1218"/>
      <c r="I856" s="1218"/>
      <c r="J856" s="1218"/>
      <c r="K856" s="1218"/>
      <c r="L856" s="1218"/>
      <c r="M856" s="1218"/>
      <c r="N856" s="1219"/>
      <c r="P856" s="280"/>
      <c r="W856" s="283"/>
    </row>
    <row r="857" spans="1:23" ht="5.0999999999999996" customHeight="1" x14ac:dyDescent="0.2">
      <c r="B857" s="273"/>
      <c r="C857" s="354"/>
      <c r="D857" s="355"/>
      <c r="E857" s="359"/>
      <c r="F857" s="577"/>
      <c r="G857" s="584"/>
      <c r="H857" s="584"/>
      <c r="I857" s="584"/>
      <c r="J857" s="584"/>
      <c r="K857" s="584"/>
      <c r="L857" s="584"/>
      <c r="M857" s="584"/>
      <c r="N857" s="585"/>
      <c r="W857" s="283"/>
    </row>
    <row r="858" spans="1:23" ht="12.75" customHeight="1" x14ac:dyDescent="0.2">
      <c r="B858" s="273"/>
      <c r="C858" s="354"/>
      <c r="D858" s="358"/>
      <c r="E858" s="360"/>
      <c r="F858" s="1135" t="str">
        <f>IF(I718&lt;&gt;"",HYPERLINK("#" &amp; Q858,EUConst_MsgDescription),"")</f>
        <v/>
      </c>
      <c r="G858" s="1114"/>
      <c r="H858" s="1114"/>
      <c r="I858" s="1114"/>
      <c r="J858" s="1114"/>
      <c r="K858" s="1114"/>
      <c r="L858" s="1114"/>
      <c r="M858" s="1114"/>
      <c r="N858" s="1115"/>
      <c r="P858" s="24" t="s">
        <v>441</v>
      </c>
      <c r="Q858" s="414" t="str">
        <f>"#"&amp;ADDRESS(ROW($C$10),COLUMN($C$10))</f>
        <v>#$C$10</v>
      </c>
      <c r="W858" s="283"/>
    </row>
    <row r="859" spans="1:23" ht="5.0999999999999996" customHeight="1" x14ac:dyDescent="0.2">
      <c r="C859" s="354"/>
      <c r="D859" s="358"/>
      <c r="E859" s="361"/>
      <c r="F859" s="1136"/>
      <c r="G859" s="1136"/>
      <c r="H859" s="1136"/>
      <c r="I859" s="1136"/>
      <c r="J859" s="1136"/>
      <c r="K859" s="1136"/>
      <c r="L859" s="1136"/>
      <c r="M859" s="1136"/>
      <c r="N859" s="1137"/>
      <c r="P859" s="280"/>
      <c r="W859" s="283"/>
    </row>
    <row r="860" spans="1:23" s="278" customFormat="1" ht="50.1" customHeight="1" x14ac:dyDescent="0.2">
      <c r="A860" s="285"/>
      <c r="B860" s="12"/>
      <c r="C860" s="354"/>
      <c r="D860" s="361"/>
      <c r="E860" s="361"/>
      <c r="F860" s="1077"/>
      <c r="G860" s="1078"/>
      <c r="H860" s="1078"/>
      <c r="I860" s="1078"/>
      <c r="J860" s="1078"/>
      <c r="K860" s="1078"/>
      <c r="L860" s="1078"/>
      <c r="M860" s="1078"/>
      <c r="N860" s="1079"/>
      <c r="O860" s="38"/>
      <c r="P860" s="284"/>
      <c r="Q860" s="285"/>
      <c r="R860" s="285"/>
      <c r="S860" s="274"/>
      <c r="T860" s="274"/>
      <c r="U860" s="285"/>
      <c r="V860" s="285"/>
      <c r="W860" s="286" t="b">
        <f>W854</f>
        <v>0</v>
      </c>
    </row>
    <row r="861" spans="1:23" ht="5.0999999999999996" customHeight="1" x14ac:dyDescent="0.2">
      <c r="C861" s="354"/>
      <c r="D861" s="358"/>
      <c r="E861" s="355"/>
      <c r="F861" s="355"/>
      <c r="G861" s="355"/>
      <c r="H861" s="355"/>
      <c r="I861" s="355"/>
      <c r="J861" s="355"/>
      <c r="K861" s="355"/>
      <c r="L861" s="355"/>
      <c r="M861" s="355"/>
      <c r="N861" s="356"/>
      <c r="W861" s="283"/>
    </row>
    <row r="862" spans="1:23" ht="12.75" customHeight="1" x14ac:dyDescent="0.2">
      <c r="C862" s="354"/>
      <c r="D862" s="358"/>
      <c r="E862" s="360"/>
      <c r="F862" s="1199" t="str">
        <f>Translations!$B$210</f>
        <v>Référence de fichiers externes, le cas échéant</v>
      </c>
      <c r="G862" s="1199"/>
      <c r="H862" s="1199"/>
      <c r="I862" s="1199"/>
      <c r="J862" s="1199"/>
      <c r="K862" s="1049"/>
      <c r="L862" s="1049"/>
      <c r="M862" s="1049"/>
      <c r="N862" s="1049"/>
      <c r="W862" s="286" t="b">
        <f>W860</f>
        <v>0</v>
      </c>
    </row>
    <row r="863" spans="1:23" ht="5.0999999999999996" customHeight="1" x14ac:dyDescent="0.2">
      <c r="C863" s="354"/>
      <c r="D863" s="358"/>
      <c r="E863" s="355"/>
      <c r="F863" s="355"/>
      <c r="G863" s="355"/>
      <c r="H863" s="355"/>
      <c r="I863" s="355"/>
      <c r="J863" s="355"/>
      <c r="K863" s="355"/>
      <c r="L863" s="355"/>
      <c r="M863" s="355"/>
      <c r="N863" s="356"/>
      <c r="P863" s="280"/>
      <c r="V863" s="285"/>
      <c r="W863" s="283"/>
    </row>
    <row r="864" spans="1:23" ht="12.75" customHeight="1" x14ac:dyDescent="0.2">
      <c r="C864" s="354"/>
      <c r="D864" s="358" t="s">
        <v>120</v>
      </c>
      <c r="E864" s="1220" t="str">
        <f>Translations!$B$258</f>
        <v>La hiérarchie a-t-elle été respectée?</v>
      </c>
      <c r="F864" s="1220"/>
      <c r="G864" s="1220"/>
      <c r="H864" s="1221"/>
      <c r="I864" s="291"/>
      <c r="J864" s="366" t="str">
        <f>Translations!$B$259</f>
        <v xml:space="preserve"> Si tel n'est pas le cas, pourquoi?</v>
      </c>
      <c r="K864" s="1087"/>
      <c r="L864" s="1088"/>
      <c r="M864" s="1088"/>
      <c r="N864" s="1104"/>
      <c r="P864" s="280"/>
      <c r="V864" s="288" t="b">
        <f>W862</f>
        <v>0</v>
      </c>
      <c r="W864" s="289" t="b">
        <f>OR(W860,AND(I864&lt;&gt;"",I864=TRUE))</f>
        <v>0</v>
      </c>
    </row>
    <row r="865" spans="1:23" ht="5.0999999999999996" customHeight="1" x14ac:dyDescent="0.2">
      <c r="C865" s="354"/>
      <c r="D865" s="355"/>
      <c r="E865" s="581"/>
      <c r="F865" s="581"/>
      <c r="G865" s="581"/>
      <c r="H865" s="581"/>
      <c r="I865" s="581"/>
      <c r="J865" s="581"/>
      <c r="K865" s="581"/>
      <c r="L865" s="581"/>
      <c r="M865" s="581"/>
      <c r="N865" s="582"/>
      <c r="P865" s="280"/>
      <c r="V865" s="285"/>
      <c r="W865" s="283"/>
    </row>
    <row r="866" spans="1:23" ht="12.75" customHeight="1" x14ac:dyDescent="0.2">
      <c r="C866" s="354"/>
      <c r="D866" s="367"/>
      <c r="E866" s="367"/>
      <c r="F866" s="1218" t="str">
        <f>Translations!$B$264</f>
        <v>Autres précisions concernant l’écart pris rapport à la hiérarchie</v>
      </c>
      <c r="G866" s="1218"/>
      <c r="H866" s="1218"/>
      <c r="I866" s="1218"/>
      <c r="J866" s="1218"/>
      <c r="K866" s="1218"/>
      <c r="L866" s="1218"/>
      <c r="M866" s="1218"/>
      <c r="N866" s="1219"/>
      <c r="P866" s="280"/>
      <c r="V866" s="285"/>
      <c r="W866" s="283"/>
    </row>
    <row r="867" spans="1:23" ht="25.5" customHeight="1" x14ac:dyDescent="0.2">
      <c r="C867" s="354"/>
      <c r="D867" s="367"/>
      <c r="E867" s="367"/>
      <c r="F867" s="1077"/>
      <c r="G867" s="1078"/>
      <c r="H867" s="1078"/>
      <c r="I867" s="1078"/>
      <c r="J867" s="1078"/>
      <c r="K867" s="1078"/>
      <c r="L867" s="1078"/>
      <c r="M867" s="1078"/>
      <c r="N867" s="1079"/>
      <c r="P867" s="280"/>
      <c r="V867" s="285"/>
      <c r="W867" s="286" t="b">
        <f>W864</f>
        <v>0</v>
      </c>
    </row>
    <row r="868" spans="1:23" ht="5.0999999999999996" customHeight="1" x14ac:dyDescent="0.2">
      <c r="C868" s="354"/>
      <c r="D868" s="355"/>
      <c r="E868" s="581"/>
      <c r="F868" s="581"/>
      <c r="G868" s="581"/>
      <c r="H868" s="581"/>
      <c r="I868" s="581"/>
      <c r="J868" s="581"/>
      <c r="K868" s="581"/>
      <c r="L868" s="581"/>
      <c r="M868" s="581"/>
      <c r="N868" s="582"/>
      <c r="P868" s="280"/>
      <c r="V868" s="285"/>
      <c r="W868" s="283"/>
    </row>
    <row r="869" spans="1:23" ht="12.75" customHeight="1" x14ac:dyDescent="0.2">
      <c r="C869" s="354"/>
      <c r="D869" s="358" t="s">
        <v>121</v>
      </c>
      <c r="E869" s="1140" t="str">
        <f>Translations!$B$363</f>
        <v>Description de la méthode de détermination des facteurs d’émission correspondants conformément à l’annexe VII, sections 10.1.2 et 10.1.3, des RATG.</v>
      </c>
      <c r="F869" s="1140"/>
      <c r="G869" s="1140"/>
      <c r="H869" s="1140"/>
      <c r="I869" s="1140"/>
      <c r="J869" s="1140"/>
      <c r="K869" s="1140"/>
      <c r="L869" s="1140"/>
      <c r="M869" s="1140"/>
      <c r="N869" s="1208"/>
      <c r="P869" s="280"/>
      <c r="V869" s="285"/>
      <c r="W869" s="283"/>
    </row>
    <row r="870" spans="1:23" ht="5.0999999999999996" customHeight="1" x14ac:dyDescent="0.2">
      <c r="C870" s="354"/>
      <c r="D870" s="355"/>
      <c r="E870" s="359"/>
      <c r="F870" s="577"/>
      <c r="G870" s="584"/>
      <c r="H870" s="584"/>
      <c r="I870" s="584"/>
      <c r="J870" s="584"/>
      <c r="K870" s="584"/>
      <c r="L870" s="584"/>
      <c r="M870" s="584"/>
      <c r="N870" s="585"/>
      <c r="W870" s="283"/>
    </row>
    <row r="871" spans="1:23" ht="12.75" customHeight="1" x14ac:dyDescent="0.2">
      <c r="C871" s="354"/>
      <c r="D871" s="358"/>
      <c r="E871" s="360"/>
      <c r="F871" s="1135" t="str">
        <f>IF(I718&lt;&gt;"",HYPERLINK("#" &amp; Q871,EUConst_MsgDescription),"")</f>
        <v/>
      </c>
      <c r="G871" s="1114"/>
      <c r="H871" s="1114"/>
      <c r="I871" s="1114"/>
      <c r="J871" s="1114"/>
      <c r="K871" s="1114"/>
      <c r="L871" s="1114"/>
      <c r="M871" s="1114"/>
      <c r="N871" s="1115"/>
      <c r="P871" s="24" t="s">
        <v>441</v>
      </c>
      <c r="Q871" s="414" t="str">
        <f>"#"&amp;ADDRESS(ROW($C$10),COLUMN($C$10))</f>
        <v>#$C$10</v>
      </c>
      <c r="W871" s="283"/>
    </row>
    <row r="872" spans="1:23" ht="5.0999999999999996" customHeight="1" x14ac:dyDescent="0.2">
      <c r="C872" s="354"/>
      <c r="D872" s="358"/>
      <c r="E872" s="361"/>
      <c r="F872" s="1136"/>
      <c r="G872" s="1136"/>
      <c r="H872" s="1136"/>
      <c r="I872" s="1136"/>
      <c r="J872" s="1136"/>
      <c r="K872" s="1136"/>
      <c r="L872" s="1136"/>
      <c r="M872" s="1136"/>
      <c r="N872" s="1137"/>
      <c r="P872" s="280"/>
      <c r="W872" s="283"/>
    </row>
    <row r="873" spans="1:23" s="278" customFormat="1" ht="50.1" customHeight="1" x14ac:dyDescent="0.2">
      <c r="A873" s="285"/>
      <c r="B873" s="12"/>
      <c r="C873" s="354"/>
      <c r="D873" s="367"/>
      <c r="E873" s="368"/>
      <c r="F873" s="1077"/>
      <c r="G873" s="1078"/>
      <c r="H873" s="1078"/>
      <c r="I873" s="1078"/>
      <c r="J873" s="1078"/>
      <c r="K873" s="1078"/>
      <c r="L873" s="1078"/>
      <c r="M873" s="1078"/>
      <c r="N873" s="1079"/>
      <c r="O873" s="38"/>
      <c r="P873" s="301"/>
      <c r="Q873" s="274"/>
      <c r="R873" s="285"/>
      <c r="S873" s="274"/>
      <c r="T873" s="274"/>
      <c r="U873" s="285"/>
      <c r="V873" s="285"/>
      <c r="W873" s="286" t="b">
        <f>W862</f>
        <v>0</v>
      </c>
    </row>
    <row r="874" spans="1:23" ht="5.0999999999999996" customHeight="1" x14ac:dyDescent="0.2">
      <c r="C874" s="354"/>
      <c r="D874" s="358"/>
      <c r="E874" s="355"/>
      <c r="F874" s="355"/>
      <c r="G874" s="355"/>
      <c r="H874" s="355"/>
      <c r="I874" s="355"/>
      <c r="J874" s="355"/>
      <c r="K874" s="355"/>
      <c r="L874" s="355"/>
      <c r="M874" s="355"/>
      <c r="N874" s="356"/>
      <c r="W874" s="283"/>
    </row>
    <row r="875" spans="1:23" ht="12.75" customHeight="1" x14ac:dyDescent="0.2">
      <c r="C875" s="354"/>
      <c r="D875" s="358"/>
      <c r="E875" s="360"/>
      <c r="F875" s="1199" t="str">
        <f>Translations!$B$210</f>
        <v>Référence de fichiers externes, le cas échéant</v>
      </c>
      <c r="G875" s="1199"/>
      <c r="H875" s="1199"/>
      <c r="I875" s="1199"/>
      <c r="J875" s="1199"/>
      <c r="K875" s="1049"/>
      <c r="L875" s="1049"/>
      <c r="M875" s="1049"/>
      <c r="N875" s="1049"/>
      <c r="W875" s="286" t="b">
        <f>W873</f>
        <v>0</v>
      </c>
    </row>
    <row r="876" spans="1:23" ht="5.0999999999999996" customHeight="1" x14ac:dyDescent="0.2">
      <c r="C876" s="354"/>
      <c r="D876" s="355"/>
      <c r="E876" s="581"/>
      <c r="F876" s="581"/>
      <c r="G876" s="581"/>
      <c r="H876" s="581"/>
      <c r="I876" s="581"/>
      <c r="J876" s="581"/>
      <c r="K876" s="581"/>
      <c r="L876" s="581"/>
      <c r="M876" s="581"/>
      <c r="N876" s="582"/>
      <c r="P876" s="280"/>
      <c r="R876" s="285"/>
      <c r="V876" s="285"/>
      <c r="W876" s="283"/>
    </row>
    <row r="877" spans="1:23" ht="12.75" customHeight="1" x14ac:dyDescent="0.2">
      <c r="C877" s="354"/>
      <c r="D877" s="358" t="s">
        <v>122</v>
      </c>
      <c r="E877" s="1140" t="str">
        <f>Translations!$B$366</f>
        <v>Les flux de chaleur mesurable importés de sous-installations produisant de la pâte à papier sont-ils pertinents?</v>
      </c>
      <c r="F877" s="1140"/>
      <c r="G877" s="1140"/>
      <c r="H877" s="1140"/>
      <c r="I877" s="1140"/>
      <c r="J877" s="1140"/>
      <c r="K877" s="1140"/>
      <c r="L877" s="1140"/>
      <c r="M877" s="1141"/>
      <c r="N877" s="1141"/>
      <c r="P877" s="280"/>
      <c r="R877" s="285"/>
      <c r="V877" s="285"/>
      <c r="W877" s="286" t="b">
        <f>W875</f>
        <v>0</v>
      </c>
    </row>
    <row r="878" spans="1:23" ht="5.0999999999999996" customHeight="1" x14ac:dyDescent="0.2">
      <c r="C878" s="354"/>
      <c r="D878" s="355"/>
      <c r="E878" s="581"/>
      <c r="F878" s="581"/>
      <c r="G878" s="581"/>
      <c r="H878" s="581"/>
      <c r="I878" s="581"/>
      <c r="J878" s="581"/>
      <c r="K878" s="581"/>
      <c r="L878" s="581"/>
      <c r="M878" s="581"/>
      <c r="N878" s="582"/>
      <c r="P878" s="280"/>
      <c r="R878" s="285"/>
      <c r="V878" s="285"/>
      <c r="W878" s="283"/>
    </row>
    <row r="879" spans="1:23" ht="12.75" customHeight="1" x14ac:dyDescent="0.2">
      <c r="C879" s="354"/>
      <c r="D879" s="355"/>
      <c r="E879" s="355"/>
      <c r="F879" s="1218" t="str">
        <f>Translations!$B$257</f>
        <v>Description de la méthode appliquée</v>
      </c>
      <c r="G879" s="1218"/>
      <c r="H879" s="1218"/>
      <c r="I879" s="1218"/>
      <c r="J879" s="1218"/>
      <c r="K879" s="1218"/>
      <c r="L879" s="1218"/>
      <c r="M879" s="1218"/>
      <c r="N879" s="1219"/>
      <c r="P879" s="280"/>
      <c r="R879" s="285"/>
      <c r="V879" s="285"/>
      <c r="W879" s="283"/>
    </row>
    <row r="880" spans="1:23" ht="5.0999999999999996" customHeight="1" x14ac:dyDescent="0.2">
      <c r="C880" s="354"/>
      <c r="D880" s="355"/>
      <c r="E880" s="581"/>
      <c r="F880" s="581"/>
      <c r="G880" s="581"/>
      <c r="H880" s="581"/>
      <c r="I880" s="581"/>
      <c r="J880" s="581"/>
      <c r="K880" s="581"/>
      <c r="L880" s="581"/>
      <c r="M880" s="581"/>
      <c r="N880" s="582"/>
      <c r="P880" s="280"/>
      <c r="R880" s="285"/>
      <c r="V880" s="285"/>
      <c r="W880" s="283"/>
    </row>
    <row r="881" spans="2:23" ht="12.75" customHeight="1" x14ac:dyDescent="0.2">
      <c r="C881" s="354"/>
      <c r="D881" s="358"/>
      <c r="E881" s="360"/>
      <c r="F881" s="1135" t="str">
        <f>IF(I718&lt;&gt;"",HYPERLINK("#" &amp; Q881,EUConst_MsgDescription),"")</f>
        <v/>
      </c>
      <c r="G881" s="1114"/>
      <c r="H881" s="1114"/>
      <c r="I881" s="1114"/>
      <c r="J881" s="1114"/>
      <c r="K881" s="1114"/>
      <c r="L881" s="1114"/>
      <c r="M881" s="1114"/>
      <c r="N881" s="1115"/>
      <c r="P881" s="24" t="s">
        <v>441</v>
      </c>
      <c r="Q881" s="414" t="str">
        <f>"#"&amp;ADDRESS(ROW($C$10),COLUMN($C$10))</f>
        <v>#$C$10</v>
      </c>
      <c r="W881" s="283"/>
    </row>
    <row r="882" spans="2:23" ht="5.0999999999999996" customHeight="1" x14ac:dyDescent="0.2">
      <c r="C882" s="354"/>
      <c r="D882" s="358"/>
      <c r="E882" s="361"/>
      <c r="F882" s="1136"/>
      <c r="G882" s="1136"/>
      <c r="H882" s="1136"/>
      <c r="I882" s="1136"/>
      <c r="J882" s="1136"/>
      <c r="K882" s="1136"/>
      <c r="L882" s="1136"/>
      <c r="M882" s="1136"/>
      <c r="N882" s="1137"/>
      <c r="P882" s="280"/>
      <c r="W882" s="283"/>
    </row>
    <row r="883" spans="2:23" ht="50.1" customHeight="1" thickBot="1" x14ac:dyDescent="0.25">
      <c r="C883" s="354"/>
      <c r="D883" s="355"/>
      <c r="E883" s="355"/>
      <c r="F883" s="1077"/>
      <c r="G883" s="1078"/>
      <c r="H883" s="1078"/>
      <c r="I883" s="1078"/>
      <c r="J883" s="1078"/>
      <c r="K883" s="1078"/>
      <c r="L883" s="1078"/>
      <c r="M883" s="1078"/>
      <c r="N883" s="1079"/>
      <c r="P883" s="280"/>
      <c r="R883" s="285"/>
      <c r="V883" s="285"/>
      <c r="W883" s="302" t="b">
        <f>OR(W877,AND(M877&lt;&gt;"",M877=FALSE))</f>
        <v>0</v>
      </c>
    </row>
    <row r="884" spans="2:23" ht="5.0999999999999996" customHeight="1" x14ac:dyDescent="0.2">
      <c r="C884" s="354"/>
      <c r="D884" s="358"/>
      <c r="E884" s="355"/>
      <c r="F884" s="355"/>
      <c r="G884" s="355"/>
      <c r="H884" s="355"/>
      <c r="I884" s="355"/>
      <c r="J884" s="355"/>
      <c r="K884" s="355"/>
      <c r="L884" s="355"/>
      <c r="M884" s="355"/>
      <c r="N884" s="356"/>
    </row>
    <row r="885" spans="2:23" ht="5.0999999999999996" customHeight="1" x14ac:dyDescent="0.2">
      <c r="B885" s="273"/>
      <c r="C885" s="351"/>
      <c r="D885" s="364"/>
      <c r="E885" s="352"/>
      <c r="F885" s="352"/>
      <c r="G885" s="352"/>
      <c r="H885" s="352"/>
      <c r="I885" s="352"/>
      <c r="J885" s="352"/>
      <c r="K885" s="352"/>
      <c r="L885" s="352"/>
      <c r="M885" s="352"/>
      <c r="N885" s="353"/>
    </row>
    <row r="886" spans="2:23" ht="12.75" customHeight="1" x14ac:dyDescent="0.2">
      <c r="B886" s="273"/>
      <c r="C886" s="354"/>
      <c r="D886" s="357" t="s">
        <v>951</v>
      </c>
      <c r="E886" s="1216" t="str">
        <f>Translations!$B$367</f>
        <v>Bilan des gaz résiduaires pour cette sous-installation</v>
      </c>
      <c r="F886" s="1216"/>
      <c r="G886" s="1216"/>
      <c r="H886" s="1216"/>
      <c r="I886" s="1216"/>
      <c r="J886" s="1216"/>
      <c r="K886" s="1216"/>
      <c r="L886" s="1216"/>
      <c r="M886" s="1216"/>
      <c r="N886" s="1217"/>
    </row>
    <row r="887" spans="2:23" ht="12.75" customHeight="1" x14ac:dyDescent="0.2">
      <c r="B887" s="273"/>
      <c r="C887" s="354"/>
      <c r="D887" s="358" t="s">
        <v>118</v>
      </c>
      <c r="E887" s="1140" t="str">
        <f>Translations!$B$370</f>
        <v>Des gaz résiduaires sont-ils pertinents pour cette sous-installation?</v>
      </c>
      <c r="F887" s="1140"/>
      <c r="G887" s="1140"/>
      <c r="H887" s="1140"/>
      <c r="I887" s="1140"/>
      <c r="J887" s="1140"/>
      <c r="K887" s="1140"/>
      <c r="L887" s="1140"/>
      <c r="M887" s="1141"/>
      <c r="N887" s="1141"/>
    </row>
    <row r="888" spans="2:23" ht="12.75" customHeight="1" x14ac:dyDescent="0.2">
      <c r="B888" s="273"/>
      <c r="C888" s="354"/>
      <c r="D888" s="358"/>
      <c r="E888" s="355"/>
      <c r="F888" s="355"/>
      <c r="G888" s="355"/>
      <c r="H888" s="355"/>
      <c r="I888" s="355"/>
      <c r="J888" s="1121" t="str">
        <f>IF(I718="","",IF(AND(M887&lt;&gt;"",M887=FALSE),HYPERLINK(Q888,EUconst_MsgGoOn),""))</f>
        <v/>
      </c>
      <c r="K888" s="1122"/>
      <c r="L888" s="1122"/>
      <c r="M888" s="1122"/>
      <c r="N888" s="1123"/>
      <c r="P888" s="24" t="s">
        <v>441</v>
      </c>
      <c r="Q888" s="414" t="str">
        <f>"#JUMP_F"&amp;P718+1</f>
        <v>#JUMP_F2</v>
      </c>
    </row>
    <row r="889" spans="2:23" ht="5.0999999999999996" customHeight="1" x14ac:dyDescent="0.2">
      <c r="B889" s="273"/>
      <c r="C889" s="354"/>
      <c r="D889" s="358"/>
      <c r="E889" s="355"/>
      <c r="F889" s="355"/>
      <c r="G889" s="355"/>
      <c r="H889" s="355"/>
      <c r="I889" s="355"/>
      <c r="J889" s="355"/>
      <c r="K889" s="355"/>
      <c r="L889" s="355"/>
      <c r="M889" s="355"/>
      <c r="N889" s="356"/>
    </row>
    <row r="890" spans="2:23" ht="12.75" customHeight="1" x14ac:dyDescent="0.2">
      <c r="B890" s="273"/>
      <c r="C890" s="354"/>
      <c r="D890" s="358" t="s">
        <v>119</v>
      </c>
      <c r="E890" s="1140" t="str">
        <f>Translations!$B$249</f>
        <v>Informations relatives à la méthode appliquée</v>
      </c>
      <c r="F890" s="1140"/>
      <c r="G890" s="1140"/>
      <c r="H890" s="1140"/>
      <c r="I890" s="1140"/>
      <c r="J890" s="1140"/>
      <c r="K890" s="1140"/>
      <c r="L890" s="1140"/>
      <c r="M890" s="1140"/>
      <c r="N890" s="1208"/>
    </row>
    <row r="891" spans="2:23" ht="25.5" customHeight="1" thickBot="1" x14ac:dyDescent="0.25">
      <c r="B891" s="273"/>
      <c r="C891" s="354"/>
      <c r="D891" s="355"/>
      <c r="E891" s="355"/>
      <c r="F891" s="372"/>
      <c r="G891" s="355"/>
      <c r="H891" s="355"/>
      <c r="I891" s="1215" t="str">
        <f>Translations!$B$254</f>
        <v>Source de données</v>
      </c>
      <c r="J891" s="1215"/>
      <c r="K891" s="1215" t="str">
        <f>Translations!$B$255</f>
        <v>Autre source de données (le cas échéant)</v>
      </c>
      <c r="L891" s="1215"/>
      <c r="M891" s="1215" t="str">
        <f>Translations!$B$255</f>
        <v>Autre source de données (le cas échéant)</v>
      </c>
      <c r="N891" s="1215"/>
      <c r="W891" s="274" t="s">
        <v>417</v>
      </c>
    </row>
    <row r="892" spans="2:23" ht="12.75" customHeight="1" x14ac:dyDescent="0.2">
      <c r="B892" s="273"/>
      <c r="C892" s="354"/>
      <c r="D892" s="358"/>
      <c r="E892" s="360" t="s">
        <v>864</v>
      </c>
      <c r="F892" s="1222" t="str">
        <f>Translations!$B$374</f>
        <v>Gaz résiduaires produits</v>
      </c>
      <c r="G892" s="1222"/>
      <c r="H892" s="1223"/>
      <c r="I892" s="1082"/>
      <c r="J892" s="1083"/>
      <c r="K892" s="1084"/>
      <c r="L892" s="1085"/>
      <c r="M892" s="1084"/>
      <c r="N892" s="1086"/>
      <c r="W892" s="281" t="b">
        <f>AND(M887&lt;&gt;"",M887=FALSE)</f>
        <v>0</v>
      </c>
    </row>
    <row r="893" spans="2:23" ht="12.75" customHeight="1" x14ac:dyDescent="0.2">
      <c r="B893" s="273"/>
      <c r="C893" s="354"/>
      <c r="D893" s="358"/>
      <c r="E893" s="360" t="s">
        <v>865</v>
      </c>
      <c r="F893" s="1224" t="str">
        <f>Translations!$B$256</f>
        <v>Contenu énergétique</v>
      </c>
      <c r="G893" s="1224"/>
      <c r="H893" s="1225"/>
      <c r="I893" s="1226"/>
      <c r="J893" s="1227"/>
      <c r="K893" s="1138"/>
      <c r="L893" s="1228"/>
      <c r="M893" s="1138"/>
      <c r="N893" s="1139"/>
      <c r="W893" s="282" t="b">
        <f>W892</f>
        <v>0</v>
      </c>
    </row>
    <row r="894" spans="2:23" ht="12.75" customHeight="1" x14ac:dyDescent="0.2">
      <c r="B894" s="273"/>
      <c r="C894" s="354"/>
      <c r="D894" s="358"/>
      <c r="E894" s="360" t="s">
        <v>866</v>
      </c>
      <c r="F894" s="1229" t="str">
        <f>Translations!$B$375</f>
        <v>Facteur d’émission</v>
      </c>
      <c r="G894" s="1229"/>
      <c r="H894" s="1230"/>
      <c r="I894" s="1094"/>
      <c r="J894" s="1131"/>
      <c r="K894" s="1096"/>
      <c r="L894" s="1132"/>
      <c r="M894" s="1096"/>
      <c r="N894" s="1097"/>
      <c r="W894" s="282" t="b">
        <f>W893</f>
        <v>0</v>
      </c>
    </row>
    <row r="895" spans="2:23" ht="12.75" customHeight="1" x14ac:dyDescent="0.2">
      <c r="B895" s="273"/>
      <c r="C895" s="354"/>
      <c r="D895" s="358"/>
      <c r="E895" s="360" t="s">
        <v>867</v>
      </c>
      <c r="F895" s="1222" t="str">
        <f>Translations!$B$376</f>
        <v>Gaz résiduaires consommés</v>
      </c>
      <c r="G895" s="1222"/>
      <c r="H895" s="1223"/>
      <c r="I895" s="1082"/>
      <c r="J895" s="1083"/>
      <c r="K895" s="1084"/>
      <c r="L895" s="1085"/>
      <c r="M895" s="1084"/>
      <c r="N895" s="1086"/>
      <c r="W895" s="282" t="b">
        <f t="shared" ref="W895:W906" si="3">W894</f>
        <v>0</v>
      </c>
    </row>
    <row r="896" spans="2:23" ht="12.75" customHeight="1" x14ac:dyDescent="0.2">
      <c r="B896" s="273"/>
      <c r="C896" s="354"/>
      <c r="D896" s="358"/>
      <c r="E896" s="360" t="s">
        <v>868</v>
      </c>
      <c r="F896" s="1224" t="str">
        <f>Translations!$B$256</f>
        <v>Contenu énergétique</v>
      </c>
      <c r="G896" s="1224"/>
      <c r="H896" s="1225"/>
      <c r="I896" s="1226"/>
      <c r="J896" s="1227"/>
      <c r="K896" s="1138"/>
      <c r="L896" s="1228"/>
      <c r="M896" s="1138"/>
      <c r="N896" s="1139"/>
      <c r="W896" s="282" t="b">
        <f t="shared" si="3"/>
        <v>0</v>
      </c>
    </row>
    <row r="897" spans="2:23" ht="12.75" customHeight="1" x14ac:dyDescent="0.2">
      <c r="B897" s="273"/>
      <c r="C897" s="354"/>
      <c r="D897" s="358"/>
      <c r="E897" s="360" t="s">
        <v>869</v>
      </c>
      <c r="F897" s="1229" t="str">
        <f>Translations!$B$375</f>
        <v>Facteur d’émission</v>
      </c>
      <c r="G897" s="1229"/>
      <c r="H897" s="1230"/>
      <c r="I897" s="1094"/>
      <c r="J897" s="1131"/>
      <c r="K897" s="1096"/>
      <c r="L897" s="1132"/>
      <c r="M897" s="1096"/>
      <c r="N897" s="1097"/>
      <c r="W897" s="282" t="b">
        <f t="shared" si="3"/>
        <v>0</v>
      </c>
    </row>
    <row r="898" spans="2:23" ht="12.75" customHeight="1" x14ac:dyDescent="0.2">
      <c r="B898" s="273"/>
      <c r="C898" s="354"/>
      <c r="D898" s="358"/>
      <c r="E898" s="360" t="s">
        <v>870</v>
      </c>
      <c r="F898" s="1222" t="str">
        <f>Translations!$B$377</f>
        <v>Gaz résiduaires mis en torchère (pour des motifs autres que des raisons de sécurité)</v>
      </c>
      <c r="G898" s="1222"/>
      <c r="H898" s="1223"/>
      <c r="I898" s="1082"/>
      <c r="J898" s="1083"/>
      <c r="K898" s="1084"/>
      <c r="L898" s="1085"/>
      <c r="M898" s="1084"/>
      <c r="N898" s="1086"/>
      <c r="W898" s="282" t="b">
        <f t="shared" si="3"/>
        <v>0</v>
      </c>
    </row>
    <row r="899" spans="2:23" ht="12.75" customHeight="1" x14ac:dyDescent="0.2">
      <c r="B899" s="273"/>
      <c r="C899" s="354"/>
      <c r="D899" s="358"/>
      <c r="E899" s="360" t="s">
        <v>871</v>
      </c>
      <c r="F899" s="1224" t="str">
        <f>Translations!$B$256</f>
        <v>Contenu énergétique</v>
      </c>
      <c r="G899" s="1224"/>
      <c r="H899" s="1225"/>
      <c r="I899" s="1226"/>
      <c r="J899" s="1227"/>
      <c r="K899" s="1138"/>
      <c r="L899" s="1228"/>
      <c r="M899" s="1138"/>
      <c r="N899" s="1139"/>
      <c r="W899" s="282" t="b">
        <f t="shared" si="3"/>
        <v>0</v>
      </c>
    </row>
    <row r="900" spans="2:23" ht="12.75" customHeight="1" x14ac:dyDescent="0.2">
      <c r="B900" s="273"/>
      <c r="C900" s="354"/>
      <c r="D900" s="358"/>
      <c r="E900" s="360" t="s">
        <v>872</v>
      </c>
      <c r="F900" s="1229" t="str">
        <f>Translations!$B$375</f>
        <v>Facteur d’émission</v>
      </c>
      <c r="G900" s="1229"/>
      <c r="H900" s="1230"/>
      <c r="I900" s="1094"/>
      <c r="J900" s="1131"/>
      <c r="K900" s="1096"/>
      <c r="L900" s="1132"/>
      <c r="M900" s="1096"/>
      <c r="N900" s="1097"/>
      <c r="W900" s="282" t="b">
        <f t="shared" si="3"/>
        <v>0</v>
      </c>
    </row>
    <row r="901" spans="2:23" ht="12.75" customHeight="1" x14ac:dyDescent="0.2">
      <c r="B901" s="273"/>
      <c r="C901" s="354"/>
      <c r="D901" s="358"/>
      <c r="E901" s="360" t="s">
        <v>873</v>
      </c>
      <c r="F901" s="1222" t="str">
        <f>Translations!$B$378</f>
        <v>Gaz résiduaires importés</v>
      </c>
      <c r="G901" s="1222"/>
      <c r="H901" s="1223"/>
      <c r="I901" s="1082"/>
      <c r="J901" s="1083"/>
      <c r="K901" s="1084"/>
      <c r="L901" s="1085"/>
      <c r="M901" s="1084"/>
      <c r="N901" s="1086"/>
      <c r="W901" s="282" t="b">
        <f t="shared" si="3"/>
        <v>0</v>
      </c>
    </row>
    <row r="902" spans="2:23" ht="12.75" customHeight="1" x14ac:dyDescent="0.2">
      <c r="B902" s="273"/>
      <c r="C902" s="354"/>
      <c r="D902" s="358"/>
      <c r="E902" s="360" t="s">
        <v>874</v>
      </c>
      <c r="F902" s="1224" t="str">
        <f>Translations!$B$256</f>
        <v>Contenu énergétique</v>
      </c>
      <c r="G902" s="1224"/>
      <c r="H902" s="1225"/>
      <c r="I902" s="1226"/>
      <c r="J902" s="1227"/>
      <c r="K902" s="1138"/>
      <c r="L902" s="1228"/>
      <c r="M902" s="1138"/>
      <c r="N902" s="1139"/>
      <c r="W902" s="282" t="b">
        <f t="shared" si="3"/>
        <v>0</v>
      </c>
    </row>
    <row r="903" spans="2:23" ht="12.75" customHeight="1" x14ac:dyDescent="0.2">
      <c r="B903" s="273"/>
      <c r="C903" s="354"/>
      <c r="D903" s="358"/>
      <c r="E903" s="360" t="s">
        <v>875</v>
      </c>
      <c r="F903" s="1229" t="str">
        <f>Translations!$B$375</f>
        <v>Facteur d’émission</v>
      </c>
      <c r="G903" s="1229"/>
      <c r="H903" s="1230"/>
      <c r="I903" s="1094"/>
      <c r="J903" s="1131"/>
      <c r="K903" s="1096"/>
      <c r="L903" s="1132"/>
      <c r="M903" s="1096"/>
      <c r="N903" s="1097"/>
      <c r="W903" s="282" t="b">
        <f t="shared" si="3"/>
        <v>0</v>
      </c>
    </row>
    <row r="904" spans="2:23" ht="12.75" customHeight="1" x14ac:dyDescent="0.2">
      <c r="B904" s="273"/>
      <c r="C904" s="354"/>
      <c r="D904" s="358"/>
      <c r="E904" s="360" t="s">
        <v>876</v>
      </c>
      <c r="F904" s="1222" t="str">
        <f>Translations!$B$379</f>
        <v>Gaz résiduaires exportés</v>
      </c>
      <c r="G904" s="1222"/>
      <c r="H904" s="1223"/>
      <c r="I904" s="1082"/>
      <c r="J904" s="1083"/>
      <c r="K904" s="1084"/>
      <c r="L904" s="1085"/>
      <c r="M904" s="1084"/>
      <c r="N904" s="1086"/>
      <c r="W904" s="282" t="b">
        <f t="shared" si="3"/>
        <v>0</v>
      </c>
    </row>
    <row r="905" spans="2:23" ht="12.75" customHeight="1" x14ac:dyDescent="0.2">
      <c r="B905" s="273"/>
      <c r="C905" s="354"/>
      <c r="D905" s="358"/>
      <c r="E905" s="360" t="s">
        <v>877</v>
      </c>
      <c r="F905" s="1224" t="str">
        <f>Translations!$B$256</f>
        <v>Contenu énergétique</v>
      </c>
      <c r="G905" s="1224"/>
      <c r="H905" s="1225"/>
      <c r="I905" s="1226"/>
      <c r="J905" s="1227"/>
      <c r="K905" s="1138"/>
      <c r="L905" s="1228"/>
      <c r="M905" s="1138"/>
      <c r="N905" s="1139"/>
      <c r="W905" s="282" t="b">
        <f t="shared" si="3"/>
        <v>0</v>
      </c>
    </row>
    <row r="906" spans="2:23" ht="12.75" customHeight="1" x14ac:dyDescent="0.2">
      <c r="B906" s="273"/>
      <c r="C906" s="354"/>
      <c r="D906" s="358"/>
      <c r="E906" s="360" t="s">
        <v>878</v>
      </c>
      <c r="F906" s="1229" t="str">
        <f>Translations!$B$375</f>
        <v>Facteur d’émission</v>
      </c>
      <c r="G906" s="1229"/>
      <c r="H906" s="1230"/>
      <c r="I906" s="1094"/>
      <c r="J906" s="1131"/>
      <c r="K906" s="1096"/>
      <c r="L906" s="1132"/>
      <c r="M906" s="1096"/>
      <c r="N906" s="1097"/>
      <c r="W906" s="282" t="b">
        <f t="shared" si="3"/>
        <v>0</v>
      </c>
    </row>
    <row r="907" spans="2:23" ht="5.0999999999999996" customHeight="1" x14ac:dyDescent="0.2">
      <c r="B907" s="273"/>
      <c r="C907" s="354"/>
      <c r="D907" s="358"/>
      <c r="E907" s="355"/>
      <c r="F907" s="355"/>
      <c r="G907" s="355"/>
      <c r="H907" s="355"/>
      <c r="I907" s="355"/>
      <c r="J907" s="355"/>
      <c r="K907" s="355"/>
      <c r="L907" s="355"/>
      <c r="M907" s="355"/>
      <c r="N907" s="356"/>
      <c r="W907" s="299"/>
    </row>
    <row r="908" spans="2:23" ht="12.75" customHeight="1" x14ac:dyDescent="0.2">
      <c r="B908" s="273"/>
      <c r="C908" s="354"/>
      <c r="D908" s="358"/>
      <c r="E908" s="360" t="s">
        <v>879</v>
      </c>
      <c r="F908" s="1218" t="str">
        <f>Translations!$B$257</f>
        <v>Description de la méthode appliquée</v>
      </c>
      <c r="G908" s="1218"/>
      <c r="H908" s="1218"/>
      <c r="I908" s="1218"/>
      <c r="J908" s="1218"/>
      <c r="K908" s="1218"/>
      <c r="L908" s="1218"/>
      <c r="M908" s="1218"/>
      <c r="N908" s="1219"/>
      <c r="W908" s="283"/>
    </row>
    <row r="909" spans="2:23" ht="5.0999999999999996" customHeight="1" x14ac:dyDescent="0.2">
      <c r="C909" s="354"/>
      <c r="D909" s="355"/>
      <c r="E909" s="359"/>
      <c r="F909" s="369"/>
      <c r="G909" s="370"/>
      <c r="H909" s="370"/>
      <c r="I909" s="370"/>
      <c r="J909" s="370"/>
      <c r="K909" s="370"/>
      <c r="L909" s="370"/>
      <c r="M909" s="370"/>
      <c r="N909" s="371"/>
      <c r="W909" s="283"/>
    </row>
    <row r="910" spans="2:23" ht="12.75" customHeight="1" x14ac:dyDescent="0.2">
      <c r="C910" s="354"/>
      <c r="D910" s="358"/>
      <c r="E910" s="360"/>
      <c r="F910" s="1135" t="str">
        <f>IF(I718&lt;&gt;"",HYPERLINK("#" &amp; Q910,EUConst_MsgDescription),"")</f>
        <v/>
      </c>
      <c r="G910" s="1114"/>
      <c r="H910" s="1114"/>
      <c r="I910" s="1114"/>
      <c r="J910" s="1114"/>
      <c r="K910" s="1114"/>
      <c r="L910" s="1114"/>
      <c r="M910" s="1114"/>
      <c r="N910" s="1115"/>
      <c r="P910" s="24" t="s">
        <v>441</v>
      </c>
      <c r="Q910" s="414" t="str">
        <f>"#"&amp;ADDRESS(ROW($C$10),COLUMN($C$10))</f>
        <v>#$C$10</v>
      </c>
      <c r="W910" s="283"/>
    </row>
    <row r="911" spans="2:23" ht="5.0999999999999996" customHeight="1" x14ac:dyDescent="0.2">
      <c r="C911" s="354"/>
      <c r="D911" s="358"/>
      <c r="E911" s="361"/>
      <c r="F911" s="1136"/>
      <c r="G911" s="1136"/>
      <c r="H911" s="1136"/>
      <c r="I911" s="1136"/>
      <c r="J911" s="1136"/>
      <c r="K911" s="1136"/>
      <c r="L911" s="1136"/>
      <c r="M911" s="1136"/>
      <c r="N911" s="1137"/>
      <c r="P911" s="280"/>
      <c r="W911" s="283"/>
    </row>
    <row r="912" spans="2:23" ht="50.1" customHeight="1" x14ac:dyDescent="0.2">
      <c r="C912" s="354"/>
      <c r="D912" s="361"/>
      <c r="E912" s="361"/>
      <c r="F912" s="1077"/>
      <c r="G912" s="1078"/>
      <c r="H912" s="1078"/>
      <c r="I912" s="1078"/>
      <c r="J912" s="1078"/>
      <c r="K912" s="1078"/>
      <c r="L912" s="1078"/>
      <c r="M912" s="1078"/>
      <c r="N912" s="1079"/>
      <c r="W912" s="282" t="b">
        <f>W894</f>
        <v>0</v>
      </c>
    </row>
    <row r="913" spans="1:26" ht="5.0999999999999996" customHeight="1" x14ac:dyDescent="0.2">
      <c r="C913" s="354"/>
      <c r="D913" s="358"/>
      <c r="E913" s="355"/>
      <c r="F913" s="355"/>
      <c r="G913" s="355"/>
      <c r="H913" s="355"/>
      <c r="I913" s="355"/>
      <c r="J913" s="355"/>
      <c r="K913" s="355"/>
      <c r="L913" s="355"/>
      <c r="M913" s="355"/>
      <c r="N913" s="356"/>
      <c r="W913" s="282"/>
    </row>
    <row r="914" spans="1:26" ht="12.75" customHeight="1" x14ac:dyDescent="0.2">
      <c r="C914" s="354"/>
      <c r="D914" s="358"/>
      <c r="E914" s="360"/>
      <c r="F914" s="1199" t="str">
        <f>Translations!$B$210</f>
        <v>Référence de fichiers externes, le cas échéant</v>
      </c>
      <c r="G914" s="1199"/>
      <c r="H914" s="1199"/>
      <c r="I914" s="1199"/>
      <c r="J914" s="1199"/>
      <c r="K914" s="1049"/>
      <c r="L914" s="1049"/>
      <c r="M914" s="1049"/>
      <c r="N914" s="1049"/>
      <c r="W914" s="282" t="b">
        <f>W912</f>
        <v>0</v>
      </c>
    </row>
    <row r="915" spans="1:26" ht="5.0999999999999996" customHeight="1" x14ac:dyDescent="0.2">
      <c r="C915" s="354"/>
      <c r="D915" s="358"/>
      <c r="E915" s="355"/>
      <c r="F915" s="355"/>
      <c r="G915" s="355"/>
      <c r="H915" s="355"/>
      <c r="I915" s="355"/>
      <c r="J915" s="355"/>
      <c r="K915" s="355"/>
      <c r="L915" s="355"/>
      <c r="M915" s="355"/>
      <c r="N915" s="356"/>
      <c r="W915" s="303"/>
    </row>
    <row r="916" spans="1:26" ht="12.75" customHeight="1" x14ac:dyDescent="0.2">
      <c r="C916" s="354"/>
      <c r="D916" s="358" t="s">
        <v>120</v>
      </c>
      <c r="E916" s="1220" t="str">
        <f>Translations!$B$258</f>
        <v>La hiérarchie a-t-elle été respectée?</v>
      </c>
      <c r="F916" s="1220"/>
      <c r="G916" s="1220"/>
      <c r="H916" s="1221"/>
      <c r="I916" s="291"/>
      <c r="J916" s="366" t="str">
        <f>Translations!$B$259</f>
        <v xml:space="preserve"> Si tel n'est pas le cas, pourquoi?</v>
      </c>
      <c r="K916" s="1087"/>
      <c r="L916" s="1088"/>
      <c r="M916" s="1088"/>
      <c r="N916" s="1104"/>
      <c r="V916" s="304" t="b">
        <f>W914</f>
        <v>0</v>
      </c>
      <c r="W916" s="289" t="b">
        <f>OR(W912,AND(I916&lt;&gt;"",I916=TRUE))</f>
        <v>0</v>
      </c>
    </row>
    <row r="917" spans="1:26" ht="5.0999999999999996" customHeight="1" x14ac:dyDescent="0.2">
      <c r="C917" s="354"/>
      <c r="D917" s="355"/>
      <c r="E917" s="581"/>
      <c r="F917" s="581"/>
      <c r="G917" s="581"/>
      <c r="H917" s="581"/>
      <c r="I917" s="581"/>
      <c r="J917" s="581"/>
      <c r="K917" s="581"/>
      <c r="L917" s="581"/>
      <c r="M917" s="581"/>
      <c r="N917" s="582"/>
      <c r="W917" s="299"/>
    </row>
    <row r="918" spans="1:26" ht="12.75" customHeight="1" x14ac:dyDescent="0.2">
      <c r="C918" s="354"/>
      <c r="D918" s="367"/>
      <c r="E918" s="367"/>
      <c r="F918" s="1218" t="str">
        <f>Translations!$B$264</f>
        <v>Autres précisions concernant l’écart pris rapport à la hiérarchie</v>
      </c>
      <c r="G918" s="1218"/>
      <c r="H918" s="1218"/>
      <c r="I918" s="1218"/>
      <c r="J918" s="1218"/>
      <c r="K918" s="1218"/>
      <c r="L918" s="1218"/>
      <c r="M918" s="1218"/>
      <c r="N918" s="1219"/>
      <c r="W918" s="303"/>
    </row>
    <row r="919" spans="1:26" ht="25.5" customHeight="1" thickBot="1" x14ac:dyDescent="0.25">
      <c r="C919" s="354"/>
      <c r="D919" s="367"/>
      <c r="E919" s="367"/>
      <c r="F919" s="1077"/>
      <c r="G919" s="1078"/>
      <c r="H919" s="1078"/>
      <c r="I919" s="1078"/>
      <c r="J919" s="1078"/>
      <c r="K919" s="1078"/>
      <c r="L919" s="1078"/>
      <c r="M919" s="1078"/>
      <c r="N919" s="1079"/>
      <c r="W919" s="305" t="b">
        <f>W916</f>
        <v>0</v>
      </c>
    </row>
    <row r="920" spans="1:26" s="21" customFormat="1" ht="12.75" x14ac:dyDescent="0.2">
      <c r="A920" s="19"/>
      <c r="B920" s="38"/>
      <c r="C920" s="373"/>
      <c r="D920" s="374"/>
      <c r="E920" s="374"/>
      <c r="F920" s="374"/>
      <c r="G920" s="374"/>
      <c r="H920" s="374"/>
      <c r="I920" s="374"/>
      <c r="J920" s="374"/>
      <c r="K920" s="374"/>
      <c r="L920" s="374"/>
      <c r="M920" s="374"/>
      <c r="N920" s="375"/>
      <c r="O920" s="38"/>
      <c r="P920" s="140" t="str">
        <f>IF(OR(P718=1,AND(I718&lt;&gt;"",COUNTIF(P$2153:$P2544,"PRINT")=0)),"PRINT","")</f>
        <v>PRINT</v>
      </c>
      <c r="Q920" s="24" t="s">
        <v>587</v>
      </c>
      <c r="R920" s="25"/>
      <c r="S920" s="25"/>
      <c r="T920" s="24"/>
      <c r="U920" s="24"/>
      <c r="V920" s="24"/>
      <c r="W920" s="24"/>
    </row>
    <row r="921" spans="1:26" s="21" customFormat="1" ht="15" thickBot="1" x14ac:dyDescent="0.25">
      <c r="A921" s="19"/>
      <c r="B921" s="38"/>
      <c r="C921" s="38"/>
      <c r="D921" s="38"/>
      <c r="E921" s="38"/>
      <c r="F921" s="38"/>
      <c r="G921" s="38"/>
      <c r="H921" s="38"/>
      <c r="I921" s="38"/>
      <c r="J921" s="38"/>
      <c r="K921" s="38"/>
      <c r="L921" s="38"/>
      <c r="M921" s="38"/>
      <c r="N921" s="38"/>
      <c r="O921" s="38"/>
      <c r="P921" s="24"/>
      <c r="Q921" s="24"/>
      <c r="R921" s="25"/>
      <c r="S921" s="25"/>
      <c r="T921" s="24"/>
      <c r="U921" s="24"/>
      <c r="V921" s="24"/>
      <c r="W921" s="24"/>
      <c r="X921" s="273"/>
      <c r="Y921" s="273"/>
      <c r="Z921" s="273"/>
    </row>
    <row r="922" spans="1:26" s="21" customFormat="1" ht="12.75" customHeight="1" thickBot="1" x14ac:dyDescent="0.3">
      <c r="A922" s="19"/>
      <c r="B922" s="38"/>
      <c r="C922" s="315"/>
      <c r="D922" s="315"/>
      <c r="E922" s="315"/>
      <c r="F922" s="315"/>
      <c r="G922" s="315"/>
      <c r="H922" s="315"/>
      <c r="I922" s="315"/>
      <c r="J922" s="315"/>
      <c r="K922" s="315"/>
      <c r="L922" s="315"/>
      <c r="M922" s="315"/>
      <c r="N922" s="315"/>
      <c r="O922" s="38"/>
      <c r="P922" s="24"/>
      <c r="Q922" s="24"/>
      <c r="R922" s="25"/>
      <c r="S922" s="25"/>
      <c r="T922" s="24"/>
      <c r="U922" s="24"/>
      <c r="V922" s="24"/>
      <c r="W922" s="24"/>
      <c r="X922" s="273"/>
      <c r="Y922" s="273"/>
      <c r="Z922" s="273"/>
    </row>
    <row r="923" spans="1:26" s="270" customFormat="1" ht="15" customHeight="1" thickBot="1" x14ac:dyDescent="0.25">
      <c r="A923" s="269"/>
      <c r="B923" s="187"/>
      <c r="C923" s="268">
        <f>C718+1</f>
        <v>5</v>
      </c>
      <c r="D923" s="1160" t="str">
        <f>Translations!$B$295</f>
        <v>Sous-installation avec référentiel de produit:</v>
      </c>
      <c r="E923" s="1161"/>
      <c r="F923" s="1161"/>
      <c r="G923" s="1161"/>
      <c r="H923" s="1161"/>
      <c r="I923" s="1162" t="str">
        <f>IF(INDEX(CNTR_SubInstListIsProdBM,$C923),INDEX(CNTR_SubInstListNames,$C923),"")</f>
        <v/>
      </c>
      <c r="J923" s="1163"/>
      <c r="K923" s="1163"/>
      <c r="L923" s="1163"/>
      <c r="M923" s="1163"/>
      <c r="N923" s="1164"/>
      <c r="O923" s="38"/>
      <c r="P923" s="417">
        <v>1</v>
      </c>
      <c r="Q923" s="274"/>
      <c r="R923" s="293"/>
      <c r="S923" s="293"/>
      <c r="T923" s="293"/>
      <c r="U923" s="269"/>
      <c r="V923" s="397" t="s">
        <v>891</v>
      </c>
      <c r="W923" s="398" t="b">
        <f>AND(CNTR_ExistSubInstEntries,I923="")</f>
        <v>0</v>
      </c>
    </row>
    <row r="924" spans="1:26" ht="12.75" customHeight="1" thickBot="1" x14ac:dyDescent="0.25">
      <c r="C924" s="265"/>
      <c r="D924" s="266"/>
      <c r="E924" s="1173" t="str">
        <f>Translations!$B$296</f>
        <v>La dénomination de la sous-installation avec référentiel de produit s'affiche automatiquement, sur la base des données saisies sur la feuille «C_InstallationDescription».</v>
      </c>
      <c r="F924" s="1174"/>
      <c r="G924" s="1174"/>
      <c r="H924" s="1174"/>
      <c r="I924" s="1174"/>
      <c r="J924" s="1174"/>
      <c r="K924" s="1174"/>
      <c r="L924" s="1174"/>
      <c r="M924" s="1174"/>
      <c r="N924" s="1175"/>
    </row>
    <row r="925" spans="1:26" ht="5.0999999999999996" customHeight="1" x14ac:dyDescent="0.2">
      <c r="C925" s="250"/>
      <c r="N925" s="251"/>
    </row>
    <row r="926" spans="1:26" ht="12.75" customHeight="1" x14ac:dyDescent="0.2">
      <c r="C926" s="250"/>
      <c r="D926" s="22" t="s">
        <v>112</v>
      </c>
      <c r="E926" s="1062" t="str">
        <f>Translations!$B$297</f>
        <v>Limites du système de la sous-installation</v>
      </c>
      <c r="F926" s="1062"/>
      <c r="G926" s="1062"/>
      <c r="H926" s="1062"/>
      <c r="I926" s="1062"/>
      <c r="J926" s="1062"/>
      <c r="K926" s="1062"/>
      <c r="L926" s="1062"/>
      <c r="M926" s="1062"/>
      <c r="N926" s="1176"/>
    </row>
    <row r="927" spans="1:26" ht="5.0999999999999996" customHeight="1" x14ac:dyDescent="0.2">
      <c r="C927" s="250"/>
      <c r="N927" s="251"/>
    </row>
    <row r="928" spans="1:26" ht="12.75" customHeight="1" x14ac:dyDescent="0.2">
      <c r="C928" s="250"/>
      <c r="D928" s="569" t="s">
        <v>118</v>
      </c>
      <c r="E928" s="1108" t="str">
        <f>Translations!$B$249</f>
        <v>Informations relatives à la méthode appliquée</v>
      </c>
      <c r="F928" s="1108"/>
      <c r="G928" s="1108"/>
      <c r="H928" s="1108"/>
      <c r="I928" s="1108"/>
      <c r="J928" s="1108"/>
      <c r="K928" s="1108"/>
      <c r="L928" s="1108"/>
      <c r="M928" s="1108"/>
      <c r="N928" s="1148"/>
    </row>
    <row r="929" spans="1:23" s="345" customFormat="1" ht="5.0999999999999996" customHeight="1" x14ac:dyDescent="0.25">
      <c r="A929" s="344"/>
      <c r="B929" s="341"/>
      <c r="C929" s="342"/>
      <c r="D929" s="343"/>
      <c r="E929" s="1106"/>
      <c r="F929" s="1106"/>
      <c r="G929" s="1106"/>
      <c r="H929" s="1106"/>
      <c r="I929" s="1106"/>
      <c r="J929" s="1106"/>
      <c r="K929" s="1106"/>
      <c r="L929" s="1106"/>
      <c r="M929" s="1106"/>
      <c r="N929" s="1177"/>
      <c r="O929" s="38"/>
      <c r="P929" s="344"/>
      <c r="Q929" s="344"/>
      <c r="R929" s="344"/>
      <c r="S929" s="344"/>
      <c r="T929" s="344"/>
      <c r="U929" s="344"/>
      <c r="V929" s="344"/>
      <c r="W929" s="344"/>
    </row>
    <row r="930" spans="1:23" ht="50.1" customHeight="1" x14ac:dyDescent="0.2">
      <c r="C930" s="250"/>
      <c r="D930" s="569"/>
      <c r="E930" s="1178"/>
      <c r="F930" s="1179"/>
      <c r="G930" s="1179"/>
      <c r="H930" s="1179"/>
      <c r="I930" s="1179"/>
      <c r="J930" s="1179"/>
      <c r="K930" s="1179"/>
      <c r="L930" s="1179"/>
      <c r="M930" s="1179"/>
      <c r="N930" s="1180"/>
    </row>
    <row r="931" spans="1:23" ht="5.0999999999999996" customHeight="1" x14ac:dyDescent="0.2">
      <c r="C931" s="250"/>
      <c r="D931" s="569"/>
      <c r="N931" s="251"/>
    </row>
    <row r="932" spans="1:23" ht="12.75" customHeight="1" x14ac:dyDescent="0.2">
      <c r="C932" s="250"/>
      <c r="D932" s="569" t="s">
        <v>119</v>
      </c>
      <c r="E932" s="1181" t="str">
        <f>Translations!$B$210</f>
        <v>Référence de fichiers externes, le cas échéant</v>
      </c>
      <c r="F932" s="1181"/>
      <c r="G932" s="1181"/>
      <c r="H932" s="1181"/>
      <c r="I932" s="1181"/>
      <c r="J932" s="1182"/>
      <c r="K932" s="1049"/>
      <c r="L932" s="1049"/>
      <c r="M932" s="1049"/>
      <c r="N932" s="1049"/>
    </row>
    <row r="933" spans="1:23" ht="5.0999999999999996" customHeight="1" x14ac:dyDescent="0.2">
      <c r="C933" s="250"/>
      <c r="D933" s="569"/>
      <c r="N933" s="251"/>
    </row>
    <row r="934" spans="1:23" ht="12.75" customHeight="1" x14ac:dyDescent="0.2">
      <c r="C934" s="250"/>
      <c r="D934" s="27" t="s">
        <v>120</v>
      </c>
      <c r="E934" s="1181" t="str">
        <f>Translations!$B$305</f>
        <v>Référence d’un schéma de procédé distinct détaillé, s’il y a lieu</v>
      </c>
      <c r="F934" s="1181"/>
      <c r="G934" s="1181"/>
      <c r="H934" s="1181"/>
      <c r="I934" s="1181"/>
      <c r="J934" s="1182"/>
      <c r="K934" s="1049"/>
      <c r="L934" s="1049"/>
      <c r="M934" s="1049"/>
      <c r="N934" s="1049"/>
    </row>
    <row r="935" spans="1:23" ht="5.0999999999999996" customHeight="1" x14ac:dyDescent="0.2">
      <c r="C935" s="257"/>
      <c r="D935" s="258"/>
      <c r="E935" s="259"/>
      <c r="F935" s="259"/>
      <c r="G935" s="259"/>
      <c r="H935" s="259"/>
      <c r="I935" s="259"/>
      <c r="J935" s="259"/>
      <c r="K935" s="259"/>
      <c r="L935" s="259"/>
      <c r="M935" s="259"/>
      <c r="N935" s="260"/>
    </row>
    <row r="936" spans="1:23" ht="5.0999999999999996" customHeight="1" x14ac:dyDescent="0.2">
      <c r="C936" s="250"/>
      <c r="D936" s="569"/>
      <c r="N936" s="251"/>
    </row>
    <row r="937" spans="1:23" ht="12.75" customHeight="1" x14ac:dyDescent="0.2">
      <c r="C937" s="250"/>
      <c r="D937" s="22" t="s">
        <v>113</v>
      </c>
      <c r="E937" s="1062" t="str">
        <f>Translations!$B$307</f>
        <v>Méthode de détermination des niveaux de production (= activité) annuelle</v>
      </c>
      <c r="F937" s="1062"/>
      <c r="G937" s="1062"/>
      <c r="H937" s="1062"/>
      <c r="I937" s="1062"/>
      <c r="J937" s="1062"/>
      <c r="K937" s="1062"/>
      <c r="L937" s="1062"/>
      <c r="M937" s="1062"/>
      <c r="N937" s="1176"/>
    </row>
    <row r="938" spans="1:23" ht="5.0999999999999996" customHeight="1" x14ac:dyDescent="0.2">
      <c r="C938" s="250"/>
      <c r="D938" s="22"/>
      <c r="E938" s="569"/>
      <c r="F938" s="569"/>
      <c r="G938" s="569"/>
      <c r="H938" s="569"/>
      <c r="I938" s="569"/>
      <c r="J938" s="569"/>
      <c r="K938" s="569"/>
      <c r="L938" s="569"/>
      <c r="M938" s="569"/>
      <c r="N938" s="570"/>
    </row>
    <row r="939" spans="1:23" ht="12.75" customHeight="1" x14ac:dyDescent="0.2">
      <c r="C939" s="250"/>
      <c r="D939" s="569" t="s">
        <v>118</v>
      </c>
      <c r="E939" s="1108" t="str">
        <f>Translations!$B$249</f>
        <v>Informations relatives à la méthode appliquée</v>
      </c>
      <c r="F939" s="1108"/>
      <c r="G939" s="1108"/>
      <c r="H939" s="1108"/>
      <c r="I939" s="1108"/>
      <c r="J939" s="1108"/>
      <c r="K939" s="1108"/>
      <c r="L939" s="1108"/>
      <c r="M939" s="1108"/>
      <c r="N939" s="1148"/>
    </row>
    <row r="940" spans="1:23" s="295" customFormat="1" ht="25.5" customHeight="1" x14ac:dyDescent="0.25">
      <c r="A940" s="293"/>
      <c r="B940" s="136"/>
      <c r="C940" s="250"/>
      <c r="D940" s="137"/>
      <c r="E940" s="138"/>
      <c r="F940" s="138"/>
      <c r="G940" s="138"/>
      <c r="H940" s="138"/>
      <c r="I940" s="1112" t="str">
        <f>Translations!$B$254</f>
        <v>Source de données</v>
      </c>
      <c r="J940" s="1112"/>
      <c r="K940" s="1112" t="str">
        <f>Translations!$B$255</f>
        <v>Autre source de données (le cas échéant)</v>
      </c>
      <c r="L940" s="1112"/>
      <c r="M940" s="1112" t="str">
        <f>Translations!$B$255</f>
        <v>Autre source de données (le cas échéant)</v>
      </c>
      <c r="N940" s="1112"/>
      <c r="O940" s="38"/>
      <c r="P940" s="293"/>
      <c r="Q940" s="293"/>
      <c r="R940" s="293"/>
      <c r="S940" s="293"/>
      <c r="T940" s="293"/>
      <c r="U940" s="293"/>
      <c r="V940" s="293"/>
      <c r="W940" s="293"/>
    </row>
    <row r="941" spans="1:23" ht="12.75" customHeight="1" x14ac:dyDescent="0.2">
      <c r="C941" s="250"/>
      <c r="D941" s="27"/>
      <c r="E941" s="135" t="s">
        <v>864</v>
      </c>
      <c r="F941" s="1074" t="str">
        <f>Translations!$B$310</f>
        <v>Quantités de produits</v>
      </c>
      <c r="G941" s="1074"/>
      <c r="H941" s="1075"/>
      <c r="I941" s="1087"/>
      <c r="J941" s="1088"/>
      <c r="K941" s="1089"/>
      <c r="L941" s="1090"/>
      <c r="M941" s="1089"/>
      <c r="N941" s="1091"/>
    </row>
    <row r="942" spans="1:23" ht="5.0999999999999996" customHeight="1" x14ac:dyDescent="0.2">
      <c r="C942" s="250"/>
      <c r="D942" s="27"/>
      <c r="E942" s="135"/>
      <c r="F942" s="573"/>
      <c r="G942" s="573"/>
      <c r="H942" s="573"/>
      <c r="I942" s="573"/>
      <c r="J942" s="573"/>
      <c r="K942" s="573"/>
      <c r="L942" s="573"/>
      <c r="M942" s="573"/>
      <c r="N942" s="574"/>
    </row>
    <row r="943" spans="1:23" ht="12.75" customHeight="1" x14ac:dyDescent="0.2">
      <c r="C943" s="250"/>
      <c r="D943" s="569"/>
      <c r="E943" s="135" t="s">
        <v>865</v>
      </c>
      <c r="F943" s="1074" t="str">
        <f>Translations!$B$311</f>
        <v>Quantités annuelles de produits</v>
      </c>
      <c r="G943" s="1074"/>
      <c r="H943" s="1075"/>
      <c r="I943" s="1184"/>
      <c r="J943" s="1184"/>
      <c r="K943" s="1184"/>
      <c r="L943" s="1184"/>
      <c r="M943" s="1184"/>
      <c r="N943" s="1184"/>
    </row>
    <row r="944" spans="1:23" ht="5.0999999999999996" customHeight="1" x14ac:dyDescent="0.2">
      <c r="C944" s="250"/>
      <c r="D944" s="569"/>
      <c r="N944" s="251"/>
    </row>
    <row r="945" spans="1:23" s="21" customFormat="1" ht="12.75" customHeight="1" x14ac:dyDescent="0.25">
      <c r="A945" s="19"/>
      <c r="B945" s="219"/>
      <c r="C945" s="253"/>
      <c r="D945" s="254"/>
      <c r="E945" s="135" t="s">
        <v>866</v>
      </c>
      <c r="F945" s="1074" t="str">
        <f>Translations!$B$312</f>
        <v>Obligations de déclaration spécifiques:</v>
      </c>
      <c r="G945" s="1074"/>
      <c r="H945" s="1075"/>
      <c r="I945" s="1124" t="str">
        <f>IF(I923="","",HYPERLINK(INDEX(EUconst_BMlistSpecialJumpTable,MATCH(I923,EUconst_BMlistNames,0)),INDEX(EUconst_BMlistSpecialReporting,MATCH(I923,EUconst_BMlistNames,0))))</f>
        <v/>
      </c>
      <c r="J945" s="1125"/>
      <c r="K945" s="1125"/>
      <c r="L945" s="1125"/>
      <c r="M945" s="1125"/>
      <c r="N945" s="1126"/>
      <c r="O945" s="38"/>
      <c r="P945" s="220" t="s">
        <v>695</v>
      </c>
      <c r="Q945" s="221" t="str">
        <f>IF(I923="","",IF(AND(INDEX(EUconst_BMlistSpecialJumpTable,MATCH(I923,EUconst_BMlistNames,0))&lt;&gt;"",INDEX(EUconst_BMlistMainNumberOfBM,MATCH(I923,EUconst_BMlistNames,0))&lt;&gt;47),TRUE,FALSE))</f>
        <v/>
      </c>
      <c r="R945" s="25"/>
      <c r="S945" s="25"/>
      <c r="T945" s="24"/>
      <c r="U945" s="24"/>
      <c r="V945" s="24"/>
      <c r="W945" s="24"/>
    </row>
    <row r="946" spans="1:23" s="21" customFormat="1" ht="5.0999999999999996" customHeight="1" x14ac:dyDescent="0.25">
      <c r="A946" s="19"/>
      <c r="B946" s="219"/>
      <c r="C946" s="253"/>
      <c r="D946" s="255"/>
      <c r="F946" s="1116"/>
      <c r="G946" s="1116"/>
      <c r="H946" s="1116"/>
      <c r="I946" s="1116"/>
      <c r="J946" s="1116"/>
      <c r="K946" s="1116"/>
      <c r="L946" s="1116"/>
      <c r="M946" s="1116"/>
      <c r="N946" s="1183"/>
      <c r="O946" s="38"/>
      <c r="P946" s="25"/>
      <c r="Q946" s="24"/>
      <c r="R946" s="25"/>
      <c r="S946" s="25"/>
      <c r="T946" s="24"/>
      <c r="U946" s="24"/>
      <c r="V946" s="24"/>
      <c r="W946" s="24"/>
    </row>
    <row r="947" spans="1:23" ht="12.75" customHeight="1" x14ac:dyDescent="0.2">
      <c r="C947" s="250"/>
      <c r="D947" s="569"/>
      <c r="E947" s="135" t="s">
        <v>867</v>
      </c>
      <c r="F947" s="1076" t="str">
        <f>Translations!$B$257</f>
        <v>Description de la méthode appliquée</v>
      </c>
      <c r="G947" s="1076"/>
      <c r="H947" s="1076"/>
      <c r="I947" s="1076"/>
      <c r="J947" s="1076"/>
      <c r="K947" s="1076"/>
      <c r="L947" s="1076"/>
      <c r="M947" s="1076"/>
      <c r="N947" s="1167"/>
    </row>
    <row r="948" spans="1:23" ht="12.75" customHeight="1" x14ac:dyDescent="0.2">
      <c r="C948" s="250"/>
      <c r="D948" s="569"/>
      <c r="E948" s="135"/>
      <c r="F948" s="1135" t="str">
        <f>IF(I923&lt;&gt;"",HYPERLINK("#" &amp; Q948,EUConst_MsgDescription),"")</f>
        <v/>
      </c>
      <c r="G948" s="1114"/>
      <c r="H948" s="1114"/>
      <c r="I948" s="1114"/>
      <c r="J948" s="1114"/>
      <c r="K948" s="1114"/>
      <c r="L948" s="1114"/>
      <c r="M948" s="1114"/>
      <c r="N948" s="1115"/>
      <c r="P948" s="24" t="s">
        <v>441</v>
      </c>
      <c r="Q948" s="414" t="str">
        <f>"#"&amp;ADDRESS(ROW($C$11),COLUMN($C$11))</f>
        <v>#$C$11</v>
      </c>
    </row>
    <row r="949" spans="1:23" ht="5.0999999999999996" customHeight="1" x14ac:dyDescent="0.2">
      <c r="C949" s="250"/>
      <c r="D949" s="569"/>
      <c r="E949" s="26"/>
      <c r="F949" s="1116"/>
      <c r="G949" s="1116"/>
      <c r="H949" s="1116"/>
      <c r="I949" s="1116"/>
      <c r="J949" s="1116"/>
      <c r="K949" s="1116"/>
      <c r="L949" s="1116"/>
      <c r="M949" s="1116"/>
      <c r="N949" s="1183"/>
      <c r="P949" s="280"/>
    </row>
    <row r="950" spans="1:23" ht="50.1" customHeight="1" x14ac:dyDescent="0.2">
      <c r="C950" s="250"/>
      <c r="D950" s="26"/>
      <c r="E950" s="296"/>
      <c r="F950" s="1117"/>
      <c r="G950" s="1118"/>
      <c r="H950" s="1118"/>
      <c r="I950" s="1118"/>
      <c r="J950" s="1118"/>
      <c r="K950" s="1118"/>
      <c r="L950" s="1118"/>
      <c r="M950" s="1118"/>
      <c r="N950" s="1119"/>
    </row>
    <row r="951" spans="1:23" ht="5.0999999999999996" customHeight="1" thickBot="1" x14ac:dyDescent="0.25">
      <c r="C951" s="250"/>
      <c r="N951" s="251"/>
    </row>
    <row r="952" spans="1:23" ht="12.75" customHeight="1" x14ac:dyDescent="0.2">
      <c r="C952" s="250"/>
      <c r="D952" s="569"/>
      <c r="E952" s="135"/>
      <c r="F952" s="1120" t="str">
        <f>Translations!$B$210</f>
        <v>Référence de fichiers externes, le cas échéant</v>
      </c>
      <c r="G952" s="1120"/>
      <c r="H952" s="1120"/>
      <c r="I952" s="1120"/>
      <c r="J952" s="1120"/>
      <c r="K952" s="1049"/>
      <c r="L952" s="1049"/>
      <c r="M952" s="1049"/>
      <c r="N952" s="1049"/>
      <c r="W952" s="297" t="s">
        <v>417</v>
      </c>
    </row>
    <row r="953" spans="1:23" ht="5.0999999999999996" customHeight="1" x14ac:dyDescent="0.2">
      <c r="C953" s="250"/>
      <c r="D953" s="569"/>
      <c r="N953" s="251"/>
      <c r="W953" s="283"/>
    </row>
    <row r="954" spans="1:23" ht="12.75" customHeight="1" x14ac:dyDescent="0.2">
      <c r="C954" s="250"/>
      <c r="D954" s="569" t="s">
        <v>119</v>
      </c>
      <c r="E954" s="1102" t="str">
        <f>Translations!$B$258</f>
        <v>La hiérarchie a-t-elle été respectée?</v>
      </c>
      <c r="F954" s="1102"/>
      <c r="G954" s="1102"/>
      <c r="H954" s="1103"/>
      <c r="I954" s="291"/>
      <c r="J954" s="298" t="str">
        <f>Translations!$B$259</f>
        <v xml:space="preserve"> Si tel n'est pas le cas, pourquoi?</v>
      </c>
      <c r="K954" s="1087"/>
      <c r="L954" s="1088"/>
      <c r="M954" s="1088"/>
      <c r="N954" s="1104"/>
      <c r="W954" s="289" t="b">
        <f>AND(I954&lt;&gt;"",I954=TRUE)</f>
        <v>0</v>
      </c>
    </row>
    <row r="955" spans="1:23" ht="5.0999999999999996" customHeight="1" x14ac:dyDescent="0.2">
      <c r="C955" s="250"/>
      <c r="E955" s="575"/>
      <c r="F955" s="575"/>
      <c r="G955" s="575"/>
      <c r="H955" s="575"/>
      <c r="I955" s="575"/>
      <c r="J955" s="575"/>
      <c r="K955" s="575"/>
      <c r="L955" s="575"/>
      <c r="M955" s="575"/>
      <c r="N955" s="583"/>
      <c r="W955" s="283"/>
    </row>
    <row r="956" spans="1:23" ht="12.75" customHeight="1" x14ac:dyDescent="0.2">
      <c r="C956" s="250"/>
      <c r="D956" s="569"/>
      <c r="E956" s="569"/>
      <c r="F956" s="1076" t="str">
        <f>Translations!$B$264</f>
        <v>Autres précisions concernant l’écart pris rapport à la hiérarchie</v>
      </c>
      <c r="G956" s="1076"/>
      <c r="H956" s="1076"/>
      <c r="I956" s="1076"/>
      <c r="J956" s="1076"/>
      <c r="K956" s="1076"/>
      <c r="L956" s="1076"/>
      <c r="M956" s="1076"/>
      <c r="N956" s="1167"/>
      <c r="W956" s="283"/>
    </row>
    <row r="957" spans="1:23" ht="25.5" customHeight="1" thickBot="1" x14ac:dyDescent="0.25">
      <c r="C957" s="250"/>
      <c r="E957" s="569"/>
      <c r="F957" s="1168"/>
      <c r="G957" s="1169"/>
      <c r="H957" s="1169"/>
      <c r="I957" s="1169"/>
      <c r="J957" s="1169"/>
      <c r="K957" s="1169"/>
      <c r="L957" s="1169"/>
      <c r="M957" s="1169"/>
      <c r="N957" s="1170"/>
      <c r="W957" s="300" t="b">
        <f>W954</f>
        <v>0</v>
      </c>
    </row>
    <row r="958" spans="1:23" ht="5.0999999999999996" customHeight="1" x14ac:dyDescent="0.2">
      <c r="C958" s="250"/>
      <c r="D958" s="569"/>
      <c r="N958" s="251"/>
    </row>
    <row r="959" spans="1:23" ht="12.75" customHeight="1" x14ac:dyDescent="0.2">
      <c r="C959" s="250"/>
      <c r="D959" s="27" t="s">
        <v>120</v>
      </c>
      <c r="E959" s="1171" t="str">
        <f>Translations!$B$828</f>
        <v>Description de la méthode utilisée aux fins du suivi des marchandises et produits fabriqués</v>
      </c>
      <c r="F959" s="1171"/>
      <c r="G959" s="1171"/>
      <c r="H959" s="1171"/>
      <c r="I959" s="1171"/>
      <c r="J959" s="1171"/>
      <c r="K959" s="1171"/>
      <c r="L959" s="1171"/>
      <c r="M959" s="1171"/>
      <c r="N959" s="1172"/>
    </row>
    <row r="960" spans="1:23" ht="5.0999999999999996" customHeight="1" x14ac:dyDescent="0.2">
      <c r="C960" s="250"/>
      <c r="E960" s="1045"/>
      <c r="F960" s="1046"/>
      <c r="G960" s="1046"/>
      <c r="H960" s="1046"/>
      <c r="I960" s="1046"/>
      <c r="J960" s="1046"/>
      <c r="K960" s="1046"/>
      <c r="L960" s="1046"/>
      <c r="M960" s="1046"/>
      <c r="N960" s="1165"/>
    </row>
    <row r="961" spans="1:23" ht="50.1" customHeight="1" x14ac:dyDescent="0.2">
      <c r="C961" s="250"/>
      <c r="D961" s="569"/>
      <c r="E961" s="296"/>
      <c r="F961" s="1087"/>
      <c r="G961" s="1088"/>
      <c r="H961" s="1088"/>
      <c r="I961" s="1088"/>
      <c r="J961" s="1088"/>
      <c r="K961" s="1088"/>
      <c r="L961" s="1088"/>
      <c r="M961" s="1088"/>
      <c r="N961" s="1104"/>
    </row>
    <row r="962" spans="1:23" ht="5.0999999999999996" customHeight="1" x14ac:dyDescent="0.2">
      <c r="C962" s="250"/>
      <c r="N962" s="251"/>
    </row>
    <row r="963" spans="1:23" ht="5.0999999999999996" customHeight="1" x14ac:dyDescent="0.2">
      <c r="C963" s="261"/>
      <c r="D963" s="264"/>
      <c r="E963" s="262"/>
      <c r="F963" s="262"/>
      <c r="G963" s="262"/>
      <c r="H963" s="262"/>
      <c r="I963" s="262"/>
      <c r="J963" s="262"/>
      <c r="K963" s="262"/>
      <c r="L963" s="262"/>
      <c r="M963" s="262"/>
      <c r="N963" s="263"/>
    </row>
    <row r="964" spans="1:23" s="21" customFormat="1" ht="14.25" customHeight="1" x14ac:dyDescent="0.2">
      <c r="A964" s="19"/>
      <c r="B964" s="38"/>
      <c r="C964" s="250"/>
      <c r="D964" s="22" t="s">
        <v>114</v>
      </c>
      <c r="E964" s="1105" t="str">
        <f>Translations!$B$322</f>
        <v>Consommation d'électricité pertinente</v>
      </c>
      <c r="F964" s="1105"/>
      <c r="G964" s="1105"/>
      <c r="H964" s="1105"/>
      <c r="I964" s="1105"/>
      <c r="J964" s="1105"/>
      <c r="K964" s="1105"/>
      <c r="L964" s="1105"/>
      <c r="M964" s="1105"/>
      <c r="N964" s="1189"/>
      <c r="O964" s="38"/>
      <c r="P964" s="24" t="s">
        <v>441</v>
      </c>
      <c r="Q964" s="414" t="str">
        <f>"#"&amp;ADDRESS(ROW(D1049),COLUMN(D1049))</f>
        <v>#$D$1049</v>
      </c>
      <c r="R964" s="25"/>
      <c r="S964" s="25"/>
      <c r="T964" s="19"/>
      <c r="U964" s="19"/>
      <c r="V964" s="274"/>
      <c r="W964" s="274"/>
    </row>
    <row r="965" spans="1:23" ht="12.75" customHeight="1" thickBot="1" x14ac:dyDescent="0.25">
      <c r="C965" s="250"/>
      <c r="D965" s="569" t="s">
        <v>118</v>
      </c>
      <c r="E965" s="1108" t="str">
        <f>Translations!$B$249</f>
        <v>Informations relatives à la méthode appliquée</v>
      </c>
      <c r="F965" s="1108"/>
      <c r="G965" s="1108"/>
      <c r="H965" s="1108"/>
      <c r="I965" s="1108"/>
      <c r="J965" s="1108"/>
      <c r="K965" s="1108"/>
      <c r="L965" s="1108"/>
      <c r="M965" s="1108"/>
      <c r="N965" s="1148"/>
      <c r="P965" s="280"/>
      <c r="T965" s="19"/>
    </row>
    <row r="966" spans="1:23" ht="25.5" customHeight="1" thickBot="1" x14ac:dyDescent="0.25">
      <c r="B966" s="273"/>
      <c r="C966" s="250"/>
      <c r="E966" s="569"/>
      <c r="I966" s="1112" t="str">
        <f>Translations!$B$254</f>
        <v>Source de données</v>
      </c>
      <c r="J966" s="1112"/>
      <c r="K966" s="1112" t="str">
        <f>Translations!$B$255</f>
        <v>Autre source de données (le cas échéant)</v>
      </c>
      <c r="L966" s="1112"/>
      <c r="M966" s="1112" t="str">
        <f>Translations!$B$255</f>
        <v>Autre source de données (le cas échéant)</v>
      </c>
      <c r="N966" s="1112"/>
      <c r="S966" s="297" t="s">
        <v>1910</v>
      </c>
      <c r="U966" s="280"/>
      <c r="V966" s="280"/>
      <c r="W966" s="297" t="s">
        <v>417</v>
      </c>
    </row>
    <row r="967" spans="1:23" ht="12.75" customHeight="1" x14ac:dyDescent="0.2">
      <c r="B967" s="273"/>
      <c r="C967" s="250"/>
      <c r="E967" s="569" t="s">
        <v>864</v>
      </c>
      <c r="F967" s="1074" t="str">
        <f>Translations!$B$322</f>
        <v>Consommation d'électricité pertinente</v>
      </c>
      <c r="G967" s="1074"/>
      <c r="H967" s="1075"/>
      <c r="I967" s="1184"/>
      <c r="J967" s="1184"/>
      <c r="K967" s="1111"/>
      <c r="L967" s="1111"/>
      <c r="M967" s="1111"/>
      <c r="N967" s="1111"/>
      <c r="S967" s="282" t="b">
        <f>IF(I923&lt;&gt;"",IF(INDEX(EUconst_BMlistElExchangability,MATCH(I923,EUconst_BMlistNames,0))=TRUE,FALSE,TRUE),FALSE)</f>
        <v>0</v>
      </c>
      <c r="U967" s="280"/>
      <c r="V967" s="280"/>
      <c r="W967" s="545"/>
    </row>
    <row r="968" spans="1:23" ht="5.0999999999999996" customHeight="1" x14ac:dyDescent="0.2">
      <c r="B968" s="273"/>
      <c r="C968" s="250"/>
      <c r="D968" s="569"/>
      <c r="N968" s="251"/>
      <c r="S968" s="283"/>
      <c r="W968" s="283"/>
    </row>
    <row r="969" spans="1:23" ht="12.75" customHeight="1" x14ac:dyDescent="0.2">
      <c r="B969" s="273"/>
      <c r="C969" s="250"/>
      <c r="D969" s="569"/>
      <c r="E969" s="135" t="s">
        <v>865</v>
      </c>
      <c r="F969" s="1076" t="str">
        <f>Translations!$B$257</f>
        <v>Description de la méthode appliquée</v>
      </c>
      <c r="G969" s="1076"/>
      <c r="H969" s="1076"/>
      <c r="I969" s="1076"/>
      <c r="J969" s="1076"/>
      <c r="K969" s="1076"/>
      <c r="L969" s="1076"/>
      <c r="M969" s="1076"/>
      <c r="N969" s="1167"/>
      <c r="S969" s="283"/>
      <c r="W969" s="283"/>
    </row>
    <row r="970" spans="1:23" ht="5.0999999999999996" customHeight="1" x14ac:dyDescent="0.2">
      <c r="B970" s="273"/>
      <c r="C970" s="250"/>
      <c r="E970" s="252"/>
      <c r="F970" s="571"/>
      <c r="G970" s="572"/>
      <c r="H970" s="572"/>
      <c r="I970" s="572"/>
      <c r="J970" s="572"/>
      <c r="K970" s="572"/>
      <c r="L970" s="572"/>
      <c r="M970" s="572"/>
      <c r="N970" s="578"/>
      <c r="S970" s="283"/>
      <c r="W970" s="283"/>
    </row>
    <row r="971" spans="1:23" ht="12.75" customHeight="1" x14ac:dyDescent="0.2">
      <c r="B971" s="273"/>
      <c r="C971" s="250"/>
      <c r="D971" s="569"/>
      <c r="E971" s="135"/>
      <c r="F971" s="1135" t="str">
        <f>IF(AND(I923&lt;&gt;"",J964=""),HYPERLINK("#" &amp; Q971,EUConst_MsgDescription),"")</f>
        <v/>
      </c>
      <c r="G971" s="1114"/>
      <c r="H971" s="1114"/>
      <c r="I971" s="1114"/>
      <c r="J971" s="1114"/>
      <c r="K971" s="1114"/>
      <c r="L971" s="1114"/>
      <c r="M971" s="1114"/>
      <c r="N971" s="1115"/>
      <c r="P971" s="24" t="s">
        <v>441</v>
      </c>
      <c r="Q971" s="414" t="str">
        <f>"#"&amp;ADDRESS(ROW($C$10),COLUMN($C$10))</f>
        <v>#$C$10</v>
      </c>
      <c r="S971" s="283"/>
      <c r="W971" s="283"/>
    </row>
    <row r="972" spans="1:23" ht="5.0999999999999996" customHeight="1" x14ac:dyDescent="0.2">
      <c r="B972" s="273"/>
      <c r="C972" s="250"/>
      <c r="D972" s="569"/>
      <c r="E972" s="26"/>
      <c r="F972" s="1194"/>
      <c r="G972" s="1194"/>
      <c r="H972" s="1194"/>
      <c r="I972" s="1194"/>
      <c r="J972" s="1194"/>
      <c r="K972" s="1194"/>
      <c r="L972" s="1194"/>
      <c r="M972" s="1194"/>
      <c r="N972" s="1195"/>
      <c r="P972" s="280"/>
      <c r="S972" s="283"/>
      <c r="W972" s="283"/>
    </row>
    <row r="973" spans="1:23" ht="50.1" customHeight="1" x14ac:dyDescent="0.2">
      <c r="B973" s="273"/>
      <c r="C973" s="250"/>
      <c r="D973" s="26"/>
      <c r="E973" s="296"/>
      <c r="F973" s="1196"/>
      <c r="G973" s="1197"/>
      <c r="H973" s="1197"/>
      <c r="I973" s="1197"/>
      <c r="J973" s="1197"/>
      <c r="K973" s="1197"/>
      <c r="L973" s="1197"/>
      <c r="M973" s="1197"/>
      <c r="N973" s="1198"/>
      <c r="S973" s="282" t="b">
        <f>S967</f>
        <v>0</v>
      </c>
      <c r="W973" s="282"/>
    </row>
    <row r="974" spans="1:23" ht="5.0999999999999996" customHeight="1" x14ac:dyDescent="0.2">
      <c r="B974" s="273"/>
      <c r="C974" s="250"/>
      <c r="D974" s="569"/>
      <c r="N974" s="251"/>
      <c r="S974" s="283"/>
      <c r="W974" s="283"/>
    </row>
    <row r="975" spans="1:23" ht="12.75" customHeight="1" x14ac:dyDescent="0.2">
      <c r="B975" s="273"/>
      <c r="C975" s="250"/>
      <c r="D975" s="569"/>
      <c r="E975" s="135"/>
      <c r="F975" s="1120" t="str">
        <f>Translations!$B$210</f>
        <v>Référence de fichiers externes, le cas échéant</v>
      </c>
      <c r="G975" s="1120"/>
      <c r="H975" s="1120"/>
      <c r="I975" s="1120"/>
      <c r="J975" s="1120"/>
      <c r="K975" s="1049"/>
      <c r="L975" s="1049"/>
      <c r="M975" s="1049"/>
      <c r="N975" s="1049"/>
      <c r="S975" s="283"/>
      <c r="W975" s="282"/>
    </row>
    <row r="976" spans="1:23" ht="5.0999999999999996" customHeight="1" x14ac:dyDescent="0.2">
      <c r="B976" s="273"/>
      <c r="C976" s="250"/>
      <c r="D976" s="569"/>
      <c r="N976" s="251"/>
      <c r="S976" s="283"/>
      <c r="W976" s="283"/>
    </row>
    <row r="977" spans="2:23" ht="12.75" customHeight="1" x14ac:dyDescent="0.2">
      <c r="B977" s="273"/>
      <c r="C977" s="250"/>
      <c r="D977" s="569" t="s">
        <v>119</v>
      </c>
      <c r="E977" s="1102" t="str">
        <f>Translations!$B$258</f>
        <v>La hiérarchie a-t-elle été respectée?</v>
      </c>
      <c r="F977" s="1102"/>
      <c r="G977" s="1102"/>
      <c r="H977" s="1103"/>
      <c r="I977" s="291"/>
      <c r="J977" s="298" t="str">
        <f>Translations!$B$259</f>
        <v xml:space="preserve"> Si tel n'est pas le cas, pourquoi?</v>
      </c>
      <c r="K977" s="1087"/>
      <c r="L977" s="1088"/>
      <c r="M977" s="1088"/>
      <c r="N977" s="1104"/>
      <c r="S977" s="282" t="b">
        <f>S973</f>
        <v>0</v>
      </c>
      <c r="W977" s="289" t="b">
        <f>OR(W975,AND(I977&lt;&gt;"",I977=TRUE))</f>
        <v>0</v>
      </c>
    </row>
    <row r="978" spans="2:23" ht="12.75" customHeight="1" x14ac:dyDescent="0.2">
      <c r="B978" s="273"/>
      <c r="C978" s="250"/>
      <c r="D978" s="569"/>
      <c r="E978" s="252" t="s">
        <v>263</v>
      </c>
      <c r="F978" s="1050" t="str">
        <f>Translations!$B$263</f>
        <v>Coûts excessifs: l’utilisation de meilleures sources de données entraînerait des coûts excessifs.</v>
      </c>
      <c r="G978" s="1098"/>
      <c r="H978" s="1098"/>
      <c r="I978" s="1098"/>
      <c r="J978" s="1098"/>
      <c r="K978" s="1098"/>
      <c r="L978" s="1098"/>
      <c r="M978" s="1098"/>
      <c r="N978" s="1134"/>
      <c r="S978" s="283"/>
      <c r="W978" s="283"/>
    </row>
    <row r="979" spans="2:23" ht="5.0999999999999996" customHeight="1" x14ac:dyDescent="0.2">
      <c r="B979" s="273"/>
      <c r="C979" s="250"/>
      <c r="E979" s="575"/>
      <c r="F979" s="575"/>
      <c r="G979" s="575"/>
      <c r="H979" s="575"/>
      <c r="I979" s="575"/>
      <c r="J979" s="575"/>
      <c r="K979" s="575"/>
      <c r="L979" s="575"/>
      <c r="M979" s="575"/>
      <c r="N979" s="583"/>
      <c r="S979" s="283"/>
      <c r="W979" s="283"/>
    </row>
    <row r="980" spans="2:23" ht="12.75" customHeight="1" x14ac:dyDescent="0.2">
      <c r="B980" s="273"/>
      <c r="C980" s="250"/>
      <c r="D980" s="569"/>
      <c r="E980" s="569"/>
      <c r="F980" s="1076" t="str">
        <f>Translations!$B$264</f>
        <v>Autres précisions concernant l’écart pris rapport à la hiérarchie</v>
      </c>
      <c r="G980" s="1076"/>
      <c r="H980" s="1076"/>
      <c r="I980" s="1076"/>
      <c r="J980" s="1076"/>
      <c r="K980" s="1076"/>
      <c r="L980" s="1076"/>
      <c r="M980" s="1076"/>
      <c r="N980" s="1167"/>
      <c r="S980" s="283"/>
      <c r="W980" s="283"/>
    </row>
    <row r="981" spans="2:23" ht="25.5" customHeight="1" thickBot="1" x14ac:dyDescent="0.25">
      <c r="B981" s="273"/>
      <c r="C981" s="250"/>
      <c r="E981" s="569"/>
      <c r="F981" s="1077"/>
      <c r="G981" s="1078"/>
      <c r="H981" s="1078"/>
      <c r="I981" s="1078"/>
      <c r="J981" s="1078"/>
      <c r="K981" s="1078"/>
      <c r="L981" s="1078"/>
      <c r="M981" s="1078"/>
      <c r="N981" s="1079"/>
      <c r="S981" s="305" t="b">
        <f>S977</f>
        <v>0</v>
      </c>
      <c r="W981" s="300" t="b">
        <f>W977</f>
        <v>0</v>
      </c>
    </row>
    <row r="982" spans="2:23" ht="5.0999999999999996" customHeight="1" x14ac:dyDescent="0.2">
      <c r="B982" s="273"/>
      <c r="C982" s="250"/>
      <c r="N982" s="251"/>
    </row>
    <row r="983" spans="2:23" ht="5.0999999999999996" customHeight="1" x14ac:dyDescent="0.2">
      <c r="B983" s="273"/>
      <c r="C983" s="261"/>
      <c r="D983" s="264"/>
      <c r="E983" s="262"/>
      <c r="F983" s="262"/>
      <c r="G983" s="262"/>
      <c r="H983" s="262"/>
      <c r="I983" s="262"/>
      <c r="J983" s="262"/>
      <c r="K983" s="262"/>
      <c r="L983" s="262"/>
      <c r="M983" s="262"/>
      <c r="N983" s="263"/>
    </row>
    <row r="984" spans="2:23" ht="12.75" customHeight="1" x14ac:dyDescent="0.2">
      <c r="B984" s="273"/>
      <c r="C984" s="385"/>
      <c r="D984" s="386" t="s">
        <v>115</v>
      </c>
      <c r="E984" s="1190" t="str">
        <f>Translations!$B$324</f>
        <v>Les flux de chaleur mesurable importés d’installations ou d’entités ne relevant pas du SEQE sont-ils pertinents?</v>
      </c>
      <c r="F984" s="1190"/>
      <c r="G984" s="1190"/>
      <c r="H984" s="1190"/>
      <c r="I984" s="1190"/>
      <c r="J984" s="1190"/>
      <c r="K984" s="1190"/>
      <c r="L984" s="1190"/>
      <c r="M984" s="1141"/>
      <c r="N984" s="1141"/>
      <c r="P984" s="280"/>
      <c r="R984" s="285"/>
    </row>
    <row r="985" spans="2:23" ht="5.0999999999999996" customHeight="1" x14ac:dyDescent="0.2">
      <c r="B985" s="273"/>
      <c r="C985" s="385"/>
      <c r="D985" s="21"/>
      <c r="E985" s="579"/>
      <c r="F985" s="579"/>
      <c r="G985" s="579"/>
      <c r="H985" s="579"/>
      <c r="I985" s="579"/>
      <c r="J985" s="579"/>
      <c r="K985" s="579"/>
      <c r="L985" s="579"/>
      <c r="M985" s="579"/>
      <c r="N985" s="587"/>
      <c r="P985" s="280"/>
      <c r="R985" s="285"/>
    </row>
    <row r="986" spans="2:23" ht="12.75" customHeight="1" x14ac:dyDescent="0.2">
      <c r="B986" s="273"/>
      <c r="C986" s="385"/>
      <c r="D986" s="21"/>
      <c r="E986" s="21"/>
      <c r="F986" s="1192" t="str">
        <f>Translations!$B$257</f>
        <v>Description de la méthode appliquée</v>
      </c>
      <c r="G986" s="1192"/>
      <c r="H986" s="1192"/>
      <c r="I986" s="1192"/>
      <c r="J986" s="1192"/>
      <c r="K986" s="1192"/>
      <c r="L986" s="1192"/>
      <c r="M986" s="1192"/>
      <c r="N986" s="1193"/>
      <c r="P986" s="280"/>
      <c r="R986" s="285"/>
    </row>
    <row r="987" spans="2:23" ht="5.0999999999999996" customHeight="1" thickBot="1" x14ac:dyDescent="0.25">
      <c r="B987" s="273"/>
      <c r="C987" s="385"/>
      <c r="D987" s="21"/>
      <c r="E987" s="252"/>
      <c r="F987" s="388"/>
      <c r="G987" s="389"/>
      <c r="H987" s="389"/>
      <c r="I987" s="389"/>
      <c r="J987" s="389"/>
      <c r="K987" s="389"/>
      <c r="L987" s="389"/>
      <c r="M987" s="389"/>
      <c r="N987" s="390"/>
    </row>
    <row r="988" spans="2:23" ht="12.75" customHeight="1" x14ac:dyDescent="0.2">
      <c r="B988" s="273"/>
      <c r="C988" s="385"/>
      <c r="D988" s="387"/>
      <c r="E988" s="391"/>
      <c r="F988" s="1135" t="str">
        <f>IF(I923&lt;&gt;"",HYPERLINK("#" &amp; Q988,EUConst_MsgDescription),"")</f>
        <v/>
      </c>
      <c r="G988" s="1114"/>
      <c r="H988" s="1114"/>
      <c r="I988" s="1114"/>
      <c r="J988" s="1114"/>
      <c r="K988" s="1114"/>
      <c r="L988" s="1114"/>
      <c r="M988" s="1114"/>
      <c r="N988" s="1115"/>
      <c r="P988" s="24" t="s">
        <v>441</v>
      </c>
      <c r="Q988" s="414" t="str">
        <f>"#"&amp;ADDRESS(ROW($C$10),COLUMN($C$10))</f>
        <v>#$C$10</v>
      </c>
      <c r="W988" s="297" t="s">
        <v>417</v>
      </c>
    </row>
    <row r="989" spans="2:23" ht="5.0999999999999996" customHeight="1" thickBot="1" x14ac:dyDescent="0.25">
      <c r="B989" s="273"/>
      <c r="C989" s="385"/>
      <c r="D989" s="387"/>
      <c r="E989" s="391"/>
      <c r="F989" s="1200"/>
      <c r="G989" s="1201"/>
      <c r="H989" s="1201"/>
      <c r="I989" s="1201"/>
      <c r="J989" s="1201"/>
      <c r="K989" s="1201"/>
      <c r="L989" s="1201"/>
      <c r="M989" s="1201"/>
      <c r="N989" s="1202"/>
      <c r="P989" s="24"/>
      <c r="W989" s="283"/>
    </row>
    <row r="990" spans="2:23" ht="50.1" customHeight="1" thickBot="1" x14ac:dyDescent="0.25">
      <c r="B990" s="273"/>
      <c r="C990" s="385"/>
      <c r="D990" s="21"/>
      <c r="E990" s="21"/>
      <c r="F990" s="1077"/>
      <c r="G990" s="1078"/>
      <c r="H990" s="1078"/>
      <c r="I990" s="1078"/>
      <c r="J990" s="1078"/>
      <c r="K990" s="1078"/>
      <c r="L990" s="1078"/>
      <c r="M990" s="1078"/>
      <c r="N990" s="1079"/>
      <c r="P990" s="280"/>
      <c r="R990" s="285"/>
      <c r="V990" s="285"/>
      <c r="W990" s="421" t="b">
        <f>OR(W984,AND(M984&lt;&gt;"",M984=FALSE))</f>
        <v>0</v>
      </c>
    </row>
    <row r="991" spans="2:23" ht="5.0999999999999996" customHeight="1" x14ac:dyDescent="0.2">
      <c r="B991" s="273"/>
      <c r="C991" s="385"/>
      <c r="D991" s="387"/>
      <c r="E991" s="392"/>
      <c r="F991" s="580"/>
      <c r="G991" s="580"/>
      <c r="H991" s="580"/>
      <c r="I991" s="580"/>
      <c r="J991" s="580"/>
      <c r="K991" s="580"/>
      <c r="L991" s="580"/>
      <c r="M991" s="580"/>
      <c r="N991" s="393"/>
      <c r="P991" s="280"/>
      <c r="R991" s="285"/>
    </row>
    <row r="992" spans="2:23" ht="12.75" customHeight="1" x14ac:dyDescent="0.2">
      <c r="B992" s="273"/>
      <c r="C992" s="394"/>
      <c r="D992" s="395"/>
      <c r="E992" s="395"/>
      <c r="F992" s="395"/>
      <c r="G992" s="395"/>
      <c r="H992" s="395"/>
      <c r="I992" s="395"/>
      <c r="J992" s="395"/>
      <c r="K992" s="395"/>
      <c r="L992" s="395"/>
      <c r="M992" s="395"/>
      <c r="N992" s="396"/>
    </row>
    <row r="993" spans="2:23" ht="15" customHeight="1" x14ac:dyDescent="0.2">
      <c r="B993" s="273"/>
      <c r="C993" s="354"/>
      <c r="D993" s="1203" t="str">
        <f>Translations!$B$329</f>
        <v>Données requises pour déterminer le taux d’amélioration du référentiel conformément à l’article 10 bis, paragraphe 2, de la directive</v>
      </c>
      <c r="E993" s="1204"/>
      <c r="F993" s="1204"/>
      <c r="G993" s="1204"/>
      <c r="H993" s="1204"/>
      <c r="I993" s="1204"/>
      <c r="J993" s="1204"/>
      <c r="K993" s="1204"/>
      <c r="L993" s="1204"/>
      <c r="M993" s="1204"/>
      <c r="N993" s="1205"/>
    </row>
    <row r="994" spans="2:23" ht="5.0999999999999996" customHeight="1" x14ac:dyDescent="0.2">
      <c r="B994" s="273"/>
      <c r="C994" s="354"/>
      <c r="D994" s="355"/>
      <c r="E994" s="355"/>
      <c r="F994" s="355"/>
      <c r="G994" s="355"/>
      <c r="H994" s="355"/>
      <c r="I994" s="355"/>
      <c r="J994" s="355"/>
      <c r="K994" s="355"/>
      <c r="L994" s="355"/>
      <c r="M994" s="355"/>
      <c r="N994" s="356"/>
    </row>
    <row r="995" spans="2:23" ht="12.75" customHeight="1" x14ac:dyDescent="0.2">
      <c r="B995" s="273"/>
      <c r="C995" s="354"/>
      <c r="D995" s="357" t="s">
        <v>116</v>
      </c>
      <c r="E995" s="1206" t="str">
        <f>Translations!$B$330</f>
        <v>Émissions directement attribuables</v>
      </c>
      <c r="F995" s="1206"/>
      <c r="G995" s="1206"/>
      <c r="H995" s="1206"/>
      <c r="I995" s="1206"/>
      <c r="J995" s="1206"/>
      <c r="K995" s="1206"/>
      <c r="L995" s="1206"/>
      <c r="M995" s="1206"/>
      <c r="N995" s="1207"/>
    </row>
    <row r="996" spans="2:23" ht="12.75" customHeight="1" x14ac:dyDescent="0.2">
      <c r="B996" s="273"/>
      <c r="C996" s="354"/>
      <c r="D996" s="358" t="s">
        <v>118</v>
      </c>
      <c r="E996" s="1140" t="str">
        <f>Translations!$B$331</f>
        <v>Attribution d’émissions directement imputables</v>
      </c>
      <c r="F996" s="1140"/>
      <c r="G996" s="1140"/>
      <c r="H996" s="1140"/>
      <c r="I996" s="1140"/>
      <c r="J996" s="1140"/>
      <c r="K996" s="1140"/>
      <c r="L996" s="1140"/>
      <c r="M996" s="1140"/>
      <c r="N996" s="1208"/>
      <c r="P996" s="280"/>
      <c r="T996" s="19"/>
    </row>
    <row r="997" spans="2:23" ht="5.0999999999999996" customHeight="1" x14ac:dyDescent="0.2">
      <c r="B997" s="273"/>
      <c r="C997" s="354"/>
      <c r="D997" s="355"/>
      <c r="E997" s="1142"/>
      <c r="F997" s="1143"/>
      <c r="G997" s="1143"/>
      <c r="H997" s="1143"/>
      <c r="I997" s="1143"/>
      <c r="J997" s="1143"/>
      <c r="K997" s="1143"/>
      <c r="L997" s="1143"/>
      <c r="M997" s="1143"/>
      <c r="N997" s="1144"/>
    </row>
    <row r="998" spans="2:23" ht="12.75" customHeight="1" x14ac:dyDescent="0.2">
      <c r="B998" s="273"/>
      <c r="C998" s="354"/>
      <c r="D998" s="358"/>
      <c r="E998" s="360"/>
      <c r="F998" s="1135" t="str">
        <f>IF(I923&lt;&gt;"",HYPERLINK("#" &amp; Q998,EUConst_MsgDescription),"")</f>
        <v/>
      </c>
      <c r="G998" s="1114"/>
      <c r="H998" s="1114"/>
      <c r="I998" s="1114"/>
      <c r="J998" s="1114"/>
      <c r="K998" s="1114"/>
      <c r="L998" s="1114"/>
      <c r="M998" s="1114"/>
      <c r="N998" s="1115"/>
      <c r="P998" s="24" t="s">
        <v>441</v>
      </c>
      <c r="Q998" s="414" t="str">
        <f>"#"&amp;ADDRESS(ROW($C$10),COLUMN($C$10))</f>
        <v>#$C$10</v>
      </c>
    </row>
    <row r="999" spans="2:23" ht="5.0999999999999996" customHeight="1" x14ac:dyDescent="0.2">
      <c r="B999" s="273"/>
      <c r="C999" s="354"/>
      <c r="D999" s="358"/>
      <c r="E999" s="361"/>
      <c r="F999" s="1136"/>
      <c r="G999" s="1136"/>
      <c r="H999" s="1136"/>
      <c r="I999" s="1136"/>
      <c r="J999" s="1136"/>
      <c r="K999" s="1136"/>
      <c r="L999" s="1136"/>
      <c r="M999" s="1136"/>
      <c r="N999" s="1137"/>
      <c r="P999" s="280"/>
    </row>
    <row r="1000" spans="2:23" ht="50.1" customHeight="1" x14ac:dyDescent="0.2">
      <c r="B1000" s="273"/>
      <c r="C1000" s="354"/>
      <c r="D1000" s="355"/>
      <c r="E1000" s="355"/>
      <c r="F1000" s="1117"/>
      <c r="G1000" s="1118"/>
      <c r="H1000" s="1118"/>
      <c r="I1000" s="1118"/>
      <c r="J1000" s="1118"/>
      <c r="K1000" s="1118"/>
      <c r="L1000" s="1118"/>
      <c r="M1000" s="1118"/>
      <c r="N1000" s="1119"/>
    </row>
    <row r="1001" spans="2:23" ht="5.0999999999999996" customHeight="1" x14ac:dyDescent="0.2">
      <c r="B1001" s="273"/>
      <c r="C1001" s="354"/>
      <c r="D1001" s="355"/>
      <c r="E1001" s="355"/>
      <c r="F1001" s="355"/>
      <c r="G1001" s="355"/>
      <c r="H1001" s="355"/>
      <c r="I1001" s="355"/>
      <c r="J1001" s="355"/>
      <c r="K1001" s="355"/>
      <c r="L1001" s="355"/>
      <c r="M1001" s="355"/>
      <c r="N1001" s="356"/>
    </row>
    <row r="1002" spans="2:23" ht="12.75" customHeight="1" x14ac:dyDescent="0.2">
      <c r="B1002" s="273"/>
      <c r="C1002" s="354"/>
      <c r="D1002" s="355"/>
      <c r="E1002" s="355"/>
      <c r="F1002" s="1199" t="str">
        <f>Translations!$B$210</f>
        <v>Référence de fichiers externes, le cas échéant</v>
      </c>
      <c r="G1002" s="1199"/>
      <c r="H1002" s="1199"/>
      <c r="I1002" s="1199"/>
      <c r="J1002" s="1199"/>
      <c r="K1002" s="1049"/>
      <c r="L1002" s="1049"/>
      <c r="M1002" s="1049"/>
      <c r="N1002" s="1049"/>
    </row>
    <row r="1003" spans="2:23" ht="5.0999999999999996" customHeight="1" x14ac:dyDescent="0.2">
      <c r="B1003" s="273"/>
      <c r="C1003" s="354"/>
      <c r="D1003" s="355"/>
      <c r="E1003" s="355"/>
      <c r="F1003" s="362"/>
      <c r="G1003" s="362"/>
      <c r="H1003" s="362"/>
      <c r="I1003" s="362"/>
      <c r="J1003" s="362"/>
      <c r="K1003" s="362"/>
      <c r="L1003" s="362"/>
      <c r="M1003" s="362"/>
      <c r="N1003" s="363"/>
    </row>
    <row r="1004" spans="2:23" ht="12.75" customHeight="1" x14ac:dyDescent="0.2">
      <c r="B1004" s="273"/>
      <c r="C1004" s="354"/>
      <c r="D1004" s="358" t="s">
        <v>119</v>
      </c>
      <c r="E1004" s="1140" t="str">
        <f>Translations!$B$337</f>
        <v>D’autres flux internes sont-ils pertinents?</v>
      </c>
      <c r="F1004" s="1140"/>
      <c r="G1004" s="1140"/>
      <c r="H1004" s="1140"/>
      <c r="I1004" s="1140"/>
      <c r="J1004" s="1140"/>
      <c r="K1004" s="1140"/>
      <c r="L1004" s="1140"/>
      <c r="M1004" s="1141"/>
      <c r="N1004" s="1141"/>
      <c r="P1004" s="280"/>
      <c r="T1004" s="19"/>
    </row>
    <row r="1005" spans="2:23" ht="5.0999999999999996" customHeight="1" x14ac:dyDescent="0.2">
      <c r="B1005" s="273"/>
      <c r="C1005" s="354"/>
      <c r="D1005" s="358"/>
      <c r="E1005" s="359"/>
      <c r="F1005" s="1142"/>
      <c r="G1005" s="1142"/>
      <c r="H1005" s="1142"/>
      <c r="I1005" s="1142"/>
      <c r="J1005" s="1142"/>
      <c r="K1005" s="1142"/>
      <c r="L1005" s="1142"/>
      <c r="M1005" s="1142"/>
      <c r="N1005" s="1233"/>
    </row>
    <row r="1006" spans="2:23" ht="25.5" customHeight="1" thickBot="1" x14ac:dyDescent="0.25">
      <c r="B1006" s="273"/>
      <c r="C1006" s="354"/>
      <c r="D1006" s="355"/>
      <c r="E1006" s="355"/>
      <c r="F1006" s="355"/>
      <c r="G1006" s="355"/>
      <c r="H1006" s="355"/>
      <c r="I1006" s="1215" t="str">
        <f>Translations!$B$254</f>
        <v>Source de données</v>
      </c>
      <c r="J1006" s="1215"/>
      <c r="K1006" s="1215" t="str">
        <f>Translations!$B$255</f>
        <v>Autre source de données (le cas échéant)</v>
      </c>
      <c r="L1006" s="1215"/>
      <c r="M1006" s="1215" t="str">
        <f>Translations!$B$255</f>
        <v>Autre source de données (le cas échéant)</v>
      </c>
      <c r="N1006" s="1215"/>
      <c r="P1006" s="280"/>
      <c r="W1006" s="274" t="s">
        <v>417</v>
      </c>
    </row>
    <row r="1007" spans="2:23" ht="12.75" customHeight="1" x14ac:dyDescent="0.2">
      <c r="B1007" s="273"/>
      <c r="C1007" s="354"/>
      <c r="D1007" s="358"/>
      <c r="E1007" s="360" t="s">
        <v>864</v>
      </c>
      <c r="F1007" s="1212" t="str">
        <f>Translations!$B$342</f>
        <v>Quantités importées ou exportées</v>
      </c>
      <c r="G1007" s="1213"/>
      <c r="H1007" s="1213"/>
      <c r="I1007" s="1184"/>
      <c r="J1007" s="1184"/>
      <c r="K1007" s="1111"/>
      <c r="L1007" s="1111"/>
      <c r="M1007" s="1111"/>
      <c r="N1007" s="1111"/>
      <c r="W1007" s="281" t="b">
        <f>AND(M1004&lt;&gt;"",M1004=FALSE)</f>
        <v>0</v>
      </c>
    </row>
    <row r="1008" spans="2:23" ht="12.75" customHeight="1" x14ac:dyDescent="0.2">
      <c r="B1008" s="273"/>
      <c r="C1008" s="354"/>
      <c r="D1008" s="358"/>
      <c r="E1008" s="360" t="s">
        <v>865</v>
      </c>
      <c r="F1008" s="1212" t="str">
        <f>Translations!$B$256</f>
        <v>Contenu énergétique</v>
      </c>
      <c r="G1008" s="1213"/>
      <c r="H1008" s="1213"/>
      <c r="I1008" s="1184"/>
      <c r="J1008" s="1184"/>
      <c r="K1008" s="1111"/>
      <c r="L1008" s="1111"/>
      <c r="M1008" s="1111"/>
      <c r="N1008" s="1111"/>
      <c r="W1008" s="303" t="b">
        <f>W1007</f>
        <v>0</v>
      </c>
    </row>
    <row r="1009" spans="1:23" ht="12.75" customHeight="1" x14ac:dyDescent="0.2">
      <c r="B1009" s="273"/>
      <c r="C1009" s="354"/>
      <c r="D1009" s="358"/>
      <c r="E1009" s="360" t="s">
        <v>866</v>
      </c>
      <c r="F1009" s="1214" t="str">
        <f>Translations!$B$343</f>
        <v>Facteur d’émission ou teneur en carbone</v>
      </c>
      <c r="G1009" s="1214"/>
      <c r="H1009" s="1212"/>
      <c r="I1009" s="1087"/>
      <c r="J1009" s="1104"/>
      <c r="K1009" s="1089"/>
      <c r="L1009" s="1091"/>
      <c r="M1009" s="1089"/>
      <c r="N1009" s="1091"/>
      <c r="W1009" s="303" t="b">
        <f>W1008</f>
        <v>0</v>
      </c>
    </row>
    <row r="1010" spans="1:23" ht="12.75" customHeight="1" x14ac:dyDescent="0.2">
      <c r="B1010" s="273"/>
      <c r="C1010" s="354"/>
      <c r="D1010" s="358"/>
      <c r="E1010" s="360" t="s">
        <v>867</v>
      </c>
      <c r="F1010" s="1214" t="str">
        <f>Translations!$B$344</f>
        <v>Teneur en biomasse</v>
      </c>
      <c r="G1010" s="1214"/>
      <c r="H1010" s="1212"/>
      <c r="I1010" s="1087"/>
      <c r="J1010" s="1104"/>
      <c r="K1010" s="1089"/>
      <c r="L1010" s="1091"/>
      <c r="M1010" s="1089"/>
      <c r="N1010" s="1091"/>
      <c r="W1010" s="303" t="b">
        <f>W1009</f>
        <v>0</v>
      </c>
    </row>
    <row r="1011" spans="1:23" ht="5.0999999999999996" customHeight="1" x14ac:dyDescent="0.2">
      <c r="B1011" s="273"/>
      <c r="C1011" s="354"/>
      <c r="D1011" s="358"/>
      <c r="E1011" s="355"/>
      <c r="F1011" s="355"/>
      <c r="G1011" s="355"/>
      <c r="H1011" s="355"/>
      <c r="I1011" s="355"/>
      <c r="J1011" s="355"/>
      <c r="K1011" s="355"/>
      <c r="L1011" s="355"/>
      <c r="M1011" s="355"/>
      <c r="N1011" s="356"/>
      <c r="P1011" s="280"/>
      <c r="W1011" s="283"/>
    </row>
    <row r="1012" spans="1:23" ht="12.75" customHeight="1" x14ac:dyDescent="0.2">
      <c r="B1012" s="273"/>
      <c r="C1012" s="354"/>
      <c r="D1012" s="358"/>
      <c r="E1012" s="360" t="s">
        <v>868</v>
      </c>
      <c r="F1012" s="1218" t="str">
        <f>Translations!$B$257</f>
        <v>Description de la méthode appliquée</v>
      </c>
      <c r="G1012" s="1218"/>
      <c r="H1012" s="1218"/>
      <c r="I1012" s="1218"/>
      <c r="J1012" s="1218"/>
      <c r="K1012" s="1218"/>
      <c r="L1012" s="1218"/>
      <c r="M1012" s="1218"/>
      <c r="N1012" s="1219"/>
      <c r="P1012" s="280"/>
      <c r="W1012" s="283"/>
    </row>
    <row r="1013" spans="1:23" ht="5.0999999999999996" customHeight="1" x14ac:dyDescent="0.2">
      <c r="B1013" s="273"/>
      <c r="C1013" s="354"/>
      <c r="D1013" s="355"/>
      <c r="E1013" s="359"/>
      <c r="F1013" s="577"/>
      <c r="G1013" s="584"/>
      <c r="H1013" s="584"/>
      <c r="I1013" s="584"/>
      <c r="J1013" s="584"/>
      <c r="K1013" s="584"/>
      <c r="L1013" s="584"/>
      <c r="M1013" s="584"/>
      <c r="N1013" s="585"/>
      <c r="W1013" s="283"/>
    </row>
    <row r="1014" spans="1:23" ht="12.75" customHeight="1" x14ac:dyDescent="0.2">
      <c r="B1014" s="273"/>
      <c r="C1014" s="354"/>
      <c r="D1014" s="358"/>
      <c r="E1014" s="360"/>
      <c r="F1014" s="1135" t="str">
        <f>IF(I923&lt;&gt;"",HYPERLINK("#" &amp; Q1014,EUConst_MsgDescription),"")</f>
        <v/>
      </c>
      <c r="G1014" s="1114"/>
      <c r="H1014" s="1114"/>
      <c r="I1014" s="1114"/>
      <c r="J1014" s="1114"/>
      <c r="K1014" s="1114"/>
      <c r="L1014" s="1114"/>
      <c r="M1014" s="1114"/>
      <c r="N1014" s="1115"/>
      <c r="P1014" s="24" t="s">
        <v>441</v>
      </c>
      <c r="Q1014" s="414" t="str">
        <f>"#"&amp;ADDRESS(ROW($C$10),COLUMN($C$10))</f>
        <v>#$C$10</v>
      </c>
      <c r="W1014" s="283"/>
    </row>
    <row r="1015" spans="1:23" ht="5.0999999999999996" customHeight="1" x14ac:dyDescent="0.2">
      <c r="B1015" s="273"/>
      <c r="C1015" s="354"/>
      <c r="D1015" s="358"/>
      <c r="E1015" s="361"/>
      <c r="F1015" s="1136"/>
      <c r="G1015" s="1136"/>
      <c r="H1015" s="1136"/>
      <c r="I1015" s="1136"/>
      <c r="J1015" s="1136"/>
      <c r="K1015" s="1136"/>
      <c r="L1015" s="1136"/>
      <c r="M1015" s="1136"/>
      <c r="N1015" s="1137"/>
      <c r="P1015" s="280"/>
      <c r="W1015" s="283"/>
    </row>
    <row r="1016" spans="1:23" s="278" customFormat="1" ht="50.1" customHeight="1" x14ac:dyDescent="0.2">
      <c r="A1016" s="285"/>
      <c r="B1016" s="12"/>
      <c r="C1016" s="354"/>
      <c r="D1016" s="361"/>
      <c r="E1016" s="361"/>
      <c r="F1016" s="1077"/>
      <c r="G1016" s="1078"/>
      <c r="H1016" s="1078"/>
      <c r="I1016" s="1078"/>
      <c r="J1016" s="1078"/>
      <c r="K1016" s="1078"/>
      <c r="L1016" s="1078"/>
      <c r="M1016" s="1078"/>
      <c r="N1016" s="1079"/>
      <c r="O1016" s="38"/>
      <c r="P1016" s="284"/>
      <c r="Q1016" s="285"/>
      <c r="R1016" s="285"/>
      <c r="S1016" s="274"/>
      <c r="T1016" s="274"/>
      <c r="U1016" s="285"/>
      <c r="V1016" s="285"/>
      <c r="W1016" s="286" t="b">
        <f>W1010</f>
        <v>0</v>
      </c>
    </row>
    <row r="1017" spans="1:23" ht="5.0999999999999996" customHeight="1" x14ac:dyDescent="0.2">
      <c r="C1017" s="354"/>
      <c r="D1017" s="358"/>
      <c r="E1017" s="355"/>
      <c r="F1017" s="355"/>
      <c r="G1017" s="355"/>
      <c r="H1017" s="355"/>
      <c r="I1017" s="355"/>
      <c r="J1017" s="355"/>
      <c r="K1017" s="355"/>
      <c r="L1017" s="355"/>
      <c r="M1017" s="355"/>
      <c r="N1017" s="356"/>
      <c r="W1017" s="283"/>
    </row>
    <row r="1018" spans="1:23" ht="12.75" customHeight="1" thickBot="1" x14ac:dyDescent="0.25">
      <c r="C1018" s="354"/>
      <c r="D1018" s="358"/>
      <c r="E1018" s="360"/>
      <c r="F1018" s="1199" t="str">
        <f>Translations!$B$210</f>
        <v>Référence de fichiers externes, le cas échéant</v>
      </c>
      <c r="G1018" s="1199"/>
      <c r="H1018" s="1199"/>
      <c r="I1018" s="1199"/>
      <c r="J1018" s="1199"/>
      <c r="K1018" s="1049"/>
      <c r="L1018" s="1049"/>
      <c r="M1018" s="1049"/>
      <c r="N1018" s="1049"/>
      <c r="W1018" s="290" t="b">
        <f>W1016</f>
        <v>0</v>
      </c>
    </row>
    <row r="1019" spans="1:23" ht="5.0999999999999996" customHeight="1" x14ac:dyDescent="0.2">
      <c r="C1019" s="354"/>
      <c r="D1019" s="358"/>
      <c r="E1019" s="355"/>
      <c r="F1019" s="355"/>
      <c r="G1019" s="355"/>
      <c r="H1019" s="355"/>
      <c r="I1019" s="355"/>
      <c r="J1019" s="355"/>
      <c r="K1019" s="355"/>
      <c r="L1019" s="355"/>
      <c r="M1019" s="355"/>
      <c r="N1019" s="356"/>
      <c r="P1019" s="280"/>
    </row>
    <row r="1020" spans="1:23" ht="12.75" customHeight="1" thickBot="1" x14ac:dyDescent="0.25">
      <c r="C1020" s="354"/>
      <c r="D1020" s="358" t="s">
        <v>120</v>
      </c>
      <c r="E1020" s="1140" t="str">
        <f>Translations!$B$345</f>
        <v>Le CO2 transféré importé ou exporté est-il pertinent?</v>
      </c>
      <c r="F1020" s="1140"/>
      <c r="G1020" s="1140"/>
      <c r="H1020" s="1140"/>
      <c r="I1020" s="1140"/>
      <c r="J1020" s="1140"/>
      <c r="K1020" s="1140"/>
      <c r="L1020" s="1140"/>
      <c r="M1020" s="1141"/>
      <c r="N1020" s="1141"/>
      <c r="P1020" s="280"/>
      <c r="T1020" s="19"/>
    </row>
    <row r="1021" spans="1:23" ht="5.0999999999999996" customHeight="1" thickBot="1" x14ac:dyDescent="0.25">
      <c r="C1021" s="354"/>
      <c r="D1021" s="355"/>
      <c r="E1021" s="1142"/>
      <c r="F1021" s="1143"/>
      <c r="G1021" s="1143"/>
      <c r="H1021" s="1143"/>
      <c r="I1021" s="1143"/>
      <c r="J1021" s="1143"/>
      <c r="K1021" s="1143"/>
      <c r="L1021" s="1143"/>
      <c r="M1021" s="1143"/>
      <c r="N1021" s="1144"/>
      <c r="W1021" s="297" t="s">
        <v>417</v>
      </c>
    </row>
    <row r="1022" spans="1:23" ht="25.5" customHeight="1" x14ac:dyDescent="0.2">
      <c r="C1022" s="354"/>
      <c r="D1022" s="355"/>
      <c r="E1022" s="355"/>
      <c r="F1022" s="1117"/>
      <c r="G1022" s="1118"/>
      <c r="H1022" s="1118"/>
      <c r="I1022" s="1118"/>
      <c r="J1022" s="1118"/>
      <c r="K1022" s="1118"/>
      <c r="L1022" s="1118"/>
      <c r="M1022" s="1118"/>
      <c r="N1022" s="1119"/>
      <c r="W1022" s="281" t="b">
        <f>AND(M1020&lt;&gt;"",M1020=FALSE)</f>
        <v>0</v>
      </c>
    </row>
    <row r="1023" spans="1:23" ht="5.0999999999999996" customHeight="1" x14ac:dyDescent="0.2">
      <c r="C1023" s="354"/>
      <c r="D1023" s="355"/>
      <c r="E1023" s="355"/>
      <c r="F1023" s="355"/>
      <c r="G1023" s="355"/>
      <c r="H1023" s="355"/>
      <c r="I1023" s="355"/>
      <c r="J1023" s="355"/>
      <c r="K1023" s="355"/>
      <c r="L1023" s="355"/>
      <c r="M1023" s="355"/>
      <c r="N1023" s="356"/>
      <c r="W1023" s="283"/>
    </row>
    <row r="1024" spans="1:23" ht="12.75" customHeight="1" thickBot="1" x14ac:dyDescent="0.25">
      <c r="C1024" s="354"/>
      <c r="D1024" s="355"/>
      <c r="E1024" s="355"/>
      <c r="F1024" s="1199" t="str">
        <f>Translations!$B$210</f>
        <v>Référence de fichiers externes, le cas échéant</v>
      </c>
      <c r="G1024" s="1199"/>
      <c r="H1024" s="1199"/>
      <c r="I1024" s="1199"/>
      <c r="J1024" s="1199"/>
      <c r="K1024" s="1049"/>
      <c r="L1024" s="1049"/>
      <c r="M1024" s="1049"/>
      <c r="N1024" s="1049"/>
      <c r="W1024" s="305" t="b">
        <f>W1022</f>
        <v>0</v>
      </c>
    </row>
    <row r="1025" spans="2:17" ht="5.0999999999999996" customHeight="1" x14ac:dyDescent="0.2">
      <c r="C1025" s="354"/>
      <c r="D1025" s="358"/>
      <c r="E1025" s="355"/>
      <c r="F1025" s="355"/>
      <c r="G1025" s="355"/>
      <c r="H1025" s="355"/>
      <c r="I1025" s="355"/>
      <c r="J1025" s="355"/>
      <c r="K1025" s="355"/>
      <c r="L1025" s="355"/>
      <c r="M1025" s="355"/>
      <c r="N1025" s="356"/>
    </row>
    <row r="1026" spans="2:17" ht="5.0999999999999996" customHeight="1" x14ac:dyDescent="0.2">
      <c r="C1026" s="351"/>
      <c r="D1026" s="364"/>
      <c r="E1026" s="352"/>
      <c r="F1026" s="352"/>
      <c r="G1026" s="352"/>
      <c r="H1026" s="352"/>
      <c r="I1026" s="352"/>
      <c r="J1026" s="352"/>
      <c r="K1026" s="352"/>
      <c r="L1026" s="352"/>
      <c r="M1026" s="352"/>
      <c r="N1026" s="353"/>
    </row>
    <row r="1027" spans="2:17" ht="12.75" customHeight="1" x14ac:dyDescent="0.2">
      <c r="C1027" s="354"/>
      <c r="D1027" s="357" t="s">
        <v>117</v>
      </c>
      <c r="E1027" s="1216" t="str">
        <f>Translations!$B$831</f>
        <v>Apport d’énergie à cette sous-installation et facteur d’émission pertinent</v>
      </c>
      <c r="F1027" s="1216"/>
      <c r="G1027" s="1216"/>
      <c r="H1027" s="1216"/>
      <c r="I1027" s="1216"/>
      <c r="J1027" s="1216"/>
      <c r="K1027" s="1216"/>
      <c r="L1027" s="1216"/>
      <c r="M1027" s="1216"/>
      <c r="N1027" s="1217"/>
    </row>
    <row r="1028" spans="2:17" ht="5.0999999999999996" customHeight="1" x14ac:dyDescent="0.2">
      <c r="C1028" s="354"/>
      <c r="D1028" s="355"/>
      <c r="E1028" s="1209"/>
      <c r="F1028" s="1210"/>
      <c r="G1028" s="1210"/>
      <c r="H1028" s="1210"/>
      <c r="I1028" s="1210"/>
      <c r="J1028" s="1210"/>
      <c r="K1028" s="1210"/>
      <c r="L1028" s="1210"/>
      <c r="M1028" s="1210"/>
      <c r="N1028" s="1211"/>
    </row>
    <row r="1029" spans="2:17" ht="12.75" customHeight="1" x14ac:dyDescent="0.2">
      <c r="C1029" s="354"/>
      <c r="D1029" s="358" t="s">
        <v>118</v>
      </c>
      <c r="E1029" s="1140" t="str">
        <f>Translations!$B$249</f>
        <v>Informations relatives à la méthode appliquée</v>
      </c>
      <c r="F1029" s="1140"/>
      <c r="G1029" s="1140"/>
      <c r="H1029" s="1140"/>
      <c r="I1029" s="1140"/>
      <c r="J1029" s="1140"/>
      <c r="K1029" s="1140"/>
      <c r="L1029" s="1140"/>
      <c r="M1029" s="1140"/>
      <c r="N1029" s="1208"/>
      <c r="P1029" s="280"/>
    </row>
    <row r="1030" spans="2:17" ht="25.5" customHeight="1" x14ac:dyDescent="0.2">
      <c r="B1030" s="273"/>
      <c r="C1030" s="354"/>
      <c r="D1030" s="355"/>
      <c r="E1030" s="355"/>
      <c r="F1030" s="372"/>
      <c r="G1030" s="355"/>
      <c r="H1030" s="355"/>
      <c r="I1030" s="1215" t="str">
        <f>Translations!$B$254</f>
        <v>Source de données</v>
      </c>
      <c r="J1030" s="1215"/>
      <c r="K1030" s="1215" t="str">
        <f>Translations!$B$255</f>
        <v>Autre source de données (le cas échéant)</v>
      </c>
      <c r="L1030" s="1215"/>
      <c r="M1030" s="1215" t="str">
        <f>Translations!$B$255</f>
        <v>Autre source de données (le cas échéant)</v>
      </c>
      <c r="N1030" s="1215"/>
    </row>
    <row r="1031" spans="2:17" ht="12.75" customHeight="1" x14ac:dyDescent="0.2">
      <c r="B1031" s="273"/>
      <c r="C1031" s="354"/>
      <c r="D1031" s="358"/>
      <c r="E1031" s="360" t="s">
        <v>864</v>
      </c>
      <c r="F1031" s="1214" t="str">
        <f>Translations!$B$833</f>
        <v>Apport de combustible et de matières</v>
      </c>
      <c r="G1031" s="1214"/>
      <c r="H1031" s="1212"/>
      <c r="I1031" s="1087"/>
      <c r="J1031" s="1088"/>
      <c r="K1031" s="1089"/>
      <c r="L1031" s="1090"/>
      <c r="M1031" s="1089"/>
      <c r="N1031" s="1091"/>
    </row>
    <row r="1032" spans="2:17" ht="12.75" customHeight="1" x14ac:dyDescent="0.2">
      <c r="B1032" s="273"/>
      <c r="C1032" s="354"/>
      <c r="D1032" s="358"/>
      <c r="E1032" s="360" t="s">
        <v>865</v>
      </c>
      <c r="F1032" s="1214" t="str">
        <f>Translations!$B$826</f>
        <v>Apport d’électricité pour la production de chaleur</v>
      </c>
      <c r="G1032" s="1214"/>
      <c r="H1032" s="1212"/>
      <c r="I1032" s="1184"/>
      <c r="J1032" s="1184"/>
      <c r="K1032" s="1111"/>
      <c r="L1032" s="1111"/>
      <c r="M1032" s="1111"/>
      <c r="N1032" s="1111"/>
    </row>
    <row r="1033" spans="2:17" ht="12.75" customHeight="1" x14ac:dyDescent="0.2">
      <c r="B1033" s="273"/>
      <c r="C1033" s="354"/>
      <c r="D1033" s="358"/>
      <c r="E1033" s="360" t="s">
        <v>866</v>
      </c>
      <c r="F1033" s="1214" t="str">
        <f>Translations!$B$353</f>
        <v>Facteur d’émission pondéré</v>
      </c>
      <c r="G1033" s="1214"/>
      <c r="H1033" s="1212"/>
      <c r="I1033" s="1087"/>
      <c r="J1033" s="1088"/>
      <c r="K1033" s="1089"/>
      <c r="L1033" s="1090"/>
      <c r="M1033" s="1089"/>
      <c r="N1033" s="1091"/>
    </row>
    <row r="1034" spans="2:17" ht="5.0999999999999996" customHeight="1" x14ac:dyDescent="0.2">
      <c r="B1034" s="273"/>
      <c r="C1034" s="354"/>
      <c r="D1034" s="358"/>
      <c r="E1034" s="355"/>
      <c r="F1034" s="355"/>
      <c r="G1034" s="355"/>
      <c r="H1034" s="355"/>
      <c r="I1034" s="355"/>
      <c r="J1034" s="355"/>
      <c r="K1034" s="355"/>
      <c r="L1034" s="355"/>
      <c r="M1034" s="355"/>
      <c r="N1034" s="356"/>
    </row>
    <row r="1035" spans="2:17" ht="12.75" customHeight="1" x14ac:dyDescent="0.2">
      <c r="B1035" s="273"/>
      <c r="C1035" s="354"/>
      <c r="D1035" s="358"/>
      <c r="E1035" s="360" t="s">
        <v>867</v>
      </c>
      <c r="F1035" s="1218" t="str">
        <f>Translations!$B$257</f>
        <v>Description de la méthode appliquée</v>
      </c>
      <c r="G1035" s="1218"/>
      <c r="H1035" s="1218"/>
      <c r="I1035" s="1218"/>
      <c r="J1035" s="1218"/>
      <c r="K1035" s="1218"/>
      <c r="L1035" s="1218"/>
      <c r="M1035" s="1218"/>
      <c r="N1035" s="1219"/>
    </row>
    <row r="1036" spans="2:17" ht="5.0999999999999996" customHeight="1" x14ac:dyDescent="0.2">
      <c r="B1036" s="273"/>
      <c r="C1036" s="354"/>
      <c r="D1036" s="355"/>
      <c r="E1036" s="359"/>
      <c r="F1036" s="369"/>
      <c r="G1036" s="370"/>
      <c r="H1036" s="370"/>
      <c r="I1036" s="370"/>
      <c r="J1036" s="370"/>
      <c r="K1036" s="370"/>
      <c r="L1036" s="370"/>
      <c r="M1036" s="370"/>
      <c r="N1036" s="371"/>
    </row>
    <row r="1037" spans="2:17" ht="12.75" customHeight="1" x14ac:dyDescent="0.2">
      <c r="B1037" s="273"/>
      <c r="C1037" s="354"/>
      <c r="D1037" s="358"/>
      <c r="E1037" s="360"/>
      <c r="F1037" s="1135" t="str">
        <f>IF(I923&lt;&gt;"",HYPERLINK("#" &amp; Q1037,EUConst_MsgDescription),"")</f>
        <v/>
      </c>
      <c r="G1037" s="1114"/>
      <c r="H1037" s="1114"/>
      <c r="I1037" s="1114"/>
      <c r="J1037" s="1114"/>
      <c r="K1037" s="1114"/>
      <c r="L1037" s="1114"/>
      <c r="M1037" s="1114"/>
      <c r="N1037" s="1115"/>
      <c r="P1037" s="24" t="s">
        <v>441</v>
      </c>
      <c r="Q1037" s="414" t="str">
        <f>"#"&amp;ADDRESS(ROW($C$10),COLUMN($C$10))</f>
        <v>#$C$10</v>
      </c>
    </row>
    <row r="1038" spans="2:17" ht="5.0999999999999996" customHeight="1" x14ac:dyDescent="0.2">
      <c r="B1038" s="273"/>
      <c r="C1038" s="354"/>
      <c r="D1038" s="358"/>
      <c r="E1038" s="361"/>
      <c r="F1038" s="1136"/>
      <c r="G1038" s="1136"/>
      <c r="H1038" s="1136"/>
      <c r="I1038" s="1136"/>
      <c r="J1038" s="1136"/>
      <c r="K1038" s="1136"/>
      <c r="L1038" s="1136"/>
      <c r="M1038" s="1136"/>
      <c r="N1038" s="1137"/>
      <c r="P1038" s="280"/>
    </row>
    <row r="1039" spans="2:17" ht="50.1" customHeight="1" x14ac:dyDescent="0.2">
      <c r="B1039" s="273"/>
      <c r="C1039" s="354"/>
      <c r="D1039" s="361"/>
      <c r="E1039" s="361"/>
      <c r="F1039" s="1077"/>
      <c r="G1039" s="1078"/>
      <c r="H1039" s="1078"/>
      <c r="I1039" s="1078"/>
      <c r="J1039" s="1078"/>
      <c r="K1039" s="1078"/>
      <c r="L1039" s="1078"/>
      <c r="M1039" s="1078"/>
      <c r="N1039" s="1079"/>
    </row>
    <row r="1040" spans="2:17" ht="5.0999999999999996" customHeight="1" thickBot="1" x14ac:dyDescent="0.25">
      <c r="B1040" s="273"/>
      <c r="C1040" s="354"/>
      <c r="D1040" s="358"/>
      <c r="E1040" s="355"/>
      <c r="F1040" s="355"/>
      <c r="G1040" s="355"/>
      <c r="H1040" s="355"/>
      <c r="I1040" s="355"/>
      <c r="J1040" s="355"/>
      <c r="K1040" s="355"/>
      <c r="L1040" s="355"/>
      <c r="M1040" s="355"/>
      <c r="N1040" s="356"/>
    </row>
    <row r="1041" spans="2:23" ht="12.75" customHeight="1" x14ac:dyDescent="0.2">
      <c r="B1041" s="273"/>
      <c r="C1041" s="354"/>
      <c r="D1041" s="358"/>
      <c r="E1041" s="360"/>
      <c r="F1041" s="1199" t="str">
        <f>Translations!$B$210</f>
        <v>Référence de fichiers externes, le cas échéant</v>
      </c>
      <c r="G1041" s="1199"/>
      <c r="H1041" s="1199"/>
      <c r="I1041" s="1199"/>
      <c r="J1041" s="1199"/>
      <c r="K1041" s="1049"/>
      <c r="L1041" s="1049"/>
      <c r="M1041" s="1049"/>
      <c r="N1041" s="1049"/>
      <c r="W1041" s="297" t="s">
        <v>417</v>
      </c>
    </row>
    <row r="1042" spans="2:23" ht="5.0999999999999996" customHeight="1" x14ac:dyDescent="0.2">
      <c r="B1042" s="273"/>
      <c r="C1042" s="354"/>
      <c r="D1042" s="358"/>
      <c r="E1042" s="355"/>
      <c r="F1042" s="355"/>
      <c r="G1042" s="355"/>
      <c r="H1042" s="355"/>
      <c r="I1042" s="355"/>
      <c r="J1042" s="355"/>
      <c r="K1042" s="355"/>
      <c r="L1042" s="355"/>
      <c r="M1042" s="355"/>
      <c r="N1042" s="356"/>
      <c r="P1042" s="280"/>
      <c r="W1042" s="283"/>
    </row>
    <row r="1043" spans="2:23" ht="12.75" customHeight="1" x14ac:dyDescent="0.2">
      <c r="B1043" s="273"/>
      <c r="C1043" s="354"/>
      <c r="D1043" s="358" t="s">
        <v>119</v>
      </c>
      <c r="E1043" s="1220" t="str">
        <f>Translations!$B$258</f>
        <v>La hiérarchie a-t-elle été respectée?</v>
      </c>
      <c r="F1043" s="1220"/>
      <c r="G1043" s="1220"/>
      <c r="H1043" s="1221"/>
      <c r="I1043" s="291"/>
      <c r="J1043" s="366" t="str">
        <f>Translations!$B$259</f>
        <v xml:space="preserve"> Si tel n'est pas le cas, pourquoi?</v>
      </c>
      <c r="K1043" s="1087"/>
      <c r="L1043" s="1088"/>
      <c r="M1043" s="1088"/>
      <c r="N1043" s="1104"/>
      <c r="P1043" s="280"/>
      <c r="W1043" s="289" t="b">
        <f>AND(I1043&lt;&gt;"",I1043=TRUE)</f>
        <v>0</v>
      </c>
    </row>
    <row r="1044" spans="2:23" ht="5.0999999999999996" customHeight="1" x14ac:dyDescent="0.2">
      <c r="B1044" s="273"/>
      <c r="C1044" s="354"/>
      <c r="D1044" s="355"/>
      <c r="E1044" s="581"/>
      <c r="F1044" s="581"/>
      <c r="G1044" s="581"/>
      <c r="H1044" s="581"/>
      <c r="I1044" s="581"/>
      <c r="J1044" s="581"/>
      <c r="K1044" s="581"/>
      <c r="L1044" s="581"/>
      <c r="M1044" s="581"/>
      <c r="N1044" s="582"/>
      <c r="P1044" s="280"/>
      <c r="V1044" s="285"/>
      <c r="W1044" s="283"/>
    </row>
    <row r="1045" spans="2:23" ht="12.75" customHeight="1" x14ac:dyDescent="0.2">
      <c r="B1045" s="273"/>
      <c r="C1045" s="354"/>
      <c r="D1045" s="367"/>
      <c r="E1045" s="367"/>
      <c r="F1045" s="1218" t="str">
        <f>Translations!$B$264</f>
        <v>Autres précisions concernant l’écart pris rapport à la hiérarchie</v>
      </c>
      <c r="G1045" s="1218"/>
      <c r="H1045" s="1218"/>
      <c r="I1045" s="1218"/>
      <c r="J1045" s="1218"/>
      <c r="K1045" s="1218"/>
      <c r="L1045" s="1218"/>
      <c r="M1045" s="1218"/>
      <c r="N1045" s="1219"/>
      <c r="P1045" s="280"/>
      <c r="V1045" s="285"/>
      <c r="W1045" s="283"/>
    </row>
    <row r="1046" spans="2:23" ht="25.5" customHeight="1" thickBot="1" x14ac:dyDescent="0.25">
      <c r="B1046" s="273"/>
      <c r="C1046" s="354"/>
      <c r="D1046" s="367"/>
      <c r="E1046" s="367"/>
      <c r="F1046" s="1077"/>
      <c r="G1046" s="1078"/>
      <c r="H1046" s="1078"/>
      <c r="I1046" s="1078"/>
      <c r="J1046" s="1078"/>
      <c r="K1046" s="1078"/>
      <c r="L1046" s="1078"/>
      <c r="M1046" s="1078"/>
      <c r="N1046" s="1079"/>
      <c r="P1046" s="280"/>
      <c r="V1046" s="285"/>
      <c r="W1046" s="300" t="b">
        <f>W1043</f>
        <v>0</v>
      </c>
    </row>
    <row r="1047" spans="2:23" ht="5.0999999999999996" customHeight="1" x14ac:dyDescent="0.2">
      <c r="B1047" s="273"/>
      <c r="C1047" s="354"/>
      <c r="D1047" s="358"/>
      <c r="E1047" s="355"/>
      <c r="F1047" s="355"/>
      <c r="G1047" s="355"/>
      <c r="H1047" s="355"/>
      <c r="I1047" s="355"/>
      <c r="J1047" s="355"/>
      <c r="K1047" s="355"/>
      <c r="L1047" s="355"/>
      <c r="M1047" s="355"/>
      <c r="N1047" s="356"/>
      <c r="W1047" s="285"/>
    </row>
    <row r="1048" spans="2:23" ht="5.0999999999999996" customHeight="1" x14ac:dyDescent="0.2">
      <c r="B1048" s="273"/>
      <c r="C1048" s="351"/>
      <c r="D1048" s="364"/>
      <c r="E1048" s="352"/>
      <c r="F1048" s="352"/>
      <c r="G1048" s="352"/>
      <c r="H1048" s="352"/>
      <c r="I1048" s="352"/>
      <c r="J1048" s="352"/>
      <c r="K1048" s="352"/>
      <c r="L1048" s="352"/>
      <c r="M1048" s="352"/>
      <c r="N1048" s="353"/>
    </row>
    <row r="1049" spans="2:23" ht="12.75" customHeight="1" x14ac:dyDescent="0.2">
      <c r="B1049" s="273"/>
      <c r="C1049" s="354"/>
      <c r="D1049" s="357" t="s">
        <v>943</v>
      </c>
      <c r="E1049" s="1216" t="str">
        <f>Translations!$B$354</f>
        <v>Importation de chaleur mesurable dans cette sous-installation et exportation à partir de celle-ci</v>
      </c>
      <c r="F1049" s="1216"/>
      <c r="G1049" s="1216"/>
      <c r="H1049" s="1216"/>
      <c r="I1049" s="1216"/>
      <c r="J1049" s="1216"/>
      <c r="K1049" s="1216"/>
      <c r="L1049" s="1216"/>
      <c r="M1049" s="1216"/>
      <c r="N1049" s="1217"/>
      <c r="P1049" s="280"/>
      <c r="S1049" s="285"/>
      <c r="T1049" s="285"/>
    </row>
    <row r="1050" spans="2:23" ht="12.75" customHeight="1" x14ac:dyDescent="0.2">
      <c r="B1050" s="273"/>
      <c r="C1050" s="354"/>
      <c r="D1050" s="358" t="s">
        <v>118</v>
      </c>
      <c r="E1050" s="1140" t="str">
        <f>Translations!$B$357</f>
        <v>Les flux de chaleur mesurable sont-ils pertinents pour la sous-installation?</v>
      </c>
      <c r="F1050" s="1140"/>
      <c r="G1050" s="1140"/>
      <c r="H1050" s="1140"/>
      <c r="I1050" s="1140"/>
      <c r="J1050" s="1140"/>
      <c r="K1050" s="1140"/>
      <c r="L1050" s="1140"/>
      <c r="M1050" s="1141"/>
      <c r="N1050" s="1141"/>
      <c r="P1050" s="280"/>
    </row>
    <row r="1051" spans="2:23" ht="12.75" customHeight="1" x14ac:dyDescent="0.2">
      <c r="B1051" s="273"/>
      <c r="C1051" s="354"/>
      <c r="D1051" s="358"/>
      <c r="E1051" s="355"/>
      <c r="F1051" s="355"/>
      <c r="G1051" s="355"/>
      <c r="H1051" s="355"/>
      <c r="I1051" s="355"/>
      <c r="J1051" s="1121" t="str">
        <f>IF(I923="","",IF(AND(M1050&lt;&gt;"",M1050=FALSE),HYPERLINK(Q1051,EUconst_MsgGoOn),""))</f>
        <v/>
      </c>
      <c r="K1051" s="1122"/>
      <c r="L1051" s="1122"/>
      <c r="M1051" s="1122"/>
      <c r="N1051" s="1123"/>
      <c r="P1051" s="24" t="s">
        <v>441</v>
      </c>
      <c r="Q1051" s="414" t="str">
        <f>"#"&amp;ADDRESS(ROW(D1091),COLUMN(D1091))</f>
        <v>#$D$1091</v>
      </c>
    </row>
    <row r="1052" spans="2:23" ht="5.0999999999999996" customHeight="1" x14ac:dyDescent="0.2">
      <c r="B1052" s="273"/>
      <c r="C1052" s="354"/>
      <c r="D1052" s="358"/>
      <c r="E1052" s="358"/>
      <c r="F1052" s="358"/>
      <c r="G1052" s="358"/>
      <c r="H1052" s="358"/>
      <c r="I1052" s="358"/>
      <c r="J1052" s="358"/>
      <c r="K1052" s="358"/>
      <c r="L1052" s="358"/>
      <c r="M1052" s="358"/>
      <c r="N1052" s="365"/>
      <c r="P1052" s="24"/>
    </row>
    <row r="1053" spans="2:23" ht="12.75" customHeight="1" x14ac:dyDescent="0.2">
      <c r="B1053" s="273"/>
      <c r="C1053" s="354"/>
      <c r="D1053" s="358" t="s">
        <v>119</v>
      </c>
      <c r="E1053" s="1140" t="str">
        <f>Translations!$B$249</f>
        <v>Informations relatives à la méthode appliquée</v>
      </c>
      <c r="F1053" s="1140"/>
      <c r="G1053" s="1140"/>
      <c r="H1053" s="1140"/>
      <c r="I1053" s="1140"/>
      <c r="J1053" s="1140"/>
      <c r="K1053" s="1140"/>
      <c r="L1053" s="1140"/>
      <c r="M1053" s="1140"/>
      <c r="N1053" s="1208"/>
      <c r="P1053" s="280"/>
    </row>
    <row r="1054" spans="2:23" ht="25.5" customHeight="1" thickBot="1" x14ac:dyDescent="0.25">
      <c r="B1054" s="273"/>
      <c r="C1054" s="354"/>
      <c r="D1054" s="355"/>
      <c r="E1054" s="355"/>
      <c r="F1054" s="355"/>
      <c r="G1054" s="355"/>
      <c r="H1054" s="355"/>
      <c r="I1054" s="1215" t="str">
        <f>Translations!$B$254</f>
        <v>Source de données</v>
      </c>
      <c r="J1054" s="1215"/>
      <c r="K1054" s="1215" t="str">
        <f>Translations!$B$255</f>
        <v>Autre source de données (le cas échéant)</v>
      </c>
      <c r="L1054" s="1215"/>
      <c r="M1054" s="1215" t="str">
        <f>Translations!$B$255</f>
        <v>Autre source de données (le cas échéant)</v>
      </c>
      <c r="N1054" s="1215"/>
      <c r="P1054" s="280"/>
      <c r="W1054" s="274" t="s">
        <v>417</v>
      </c>
    </row>
    <row r="1055" spans="2:23" ht="12.75" customHeight="1" x14ac:dyDescent="0.2">
      <c r="B1055" s="273"/>
      <c r="C1055" s="354"/>
      <c r="D1055" s="358"/>
      <c r="E1055" s="360" t="s">
        <v>864</v>
      </c>
      <c r="F1055" s="1222" t="str">
        <f>Translations!$B$359</f>
        <v>Chaleur mesurable importée</v>
      </c>
      <c r="G1055" s="1222"/>
      <c r="H1055" s="1223"/>
      <c r="I1055" s="1082"/>
      <c r="J1055" s="1083"/>
      <c r="K1055" s="1084"/>
      <c r="L1055" s="1085"/>
      <c r="M1055" s="1084"/>
      <c r="N1055" s="1086"/>
      <c r="W1055" s="281" t="b">
        <f>AND(M1050&lt;&gt;"",M1050=FALSE)</f>
        <v>0</v>
      </c>
    </row>
    <row r="1056" spans="2:23" ht="12.75" customHeight="1" x14ac:dyDescent="0.2">
      <c r="B1056" s="273"/>
      <c r="C1056" s="354"/>
      <c r="D1056" s="358"/>
      <c r="E1056" s="360" t="s">
        <v>865</v>
      </c>
      <c r="F1056" s="1224" t="str">
        <f>Translations!$B$360</f>
        <v>Chaleur mesurable issue de pâte à papier</v>
      </c>
      <c r="G1056" s="1224"/>
      <c r="H1056" s="1225"/>
      <c r="I1056" s="1226"/>
      <c r="J1056" s="1227"/>
      <c r="K1056" s="1138"/>
      <c r="L1056" s="1228"/>
      <c r="M1056" s="1138"/>
      <c r="N1056" s="1139"/>
      <c r="W1056" s="282" t="b">
        <f>W1055</f>
        <v>0</v>
      </c>
    </row>
    <row r="1057" spans="1:23" ht="12.75" customHeight="1" x14ac:dyDescent="0.2">
      <c r="B1057" s="273"/>
      <c r="C1057" s="354"/>
      <c r="D1057" s="358"/>
      <c r="E1057" s="360" t="s">
        <v>866</v>
      </c>
      <c r="F1057" s="1224" t="str">
        <f>Translations!$B$361</f>
        <v>Chaleur mesurable issue de la production d’acide nitrique</v>
      </c>
      <c r="G1057" s="1224"/>
      <c r="H1057" s="1225"/>
      <c r="I1057" s="1226"/>
      <c r="J1057" s="1227"/>
      <c r="K1057" s="1138"/>
      <c r="L1057" s="1228"/>
      <c r="M1057" s="1138"/>
      <c r="N1057" s="1139"/>
      <c r="W1057" s="282" t="b">
        <f>W1056</f>
        <v>0</v>
      </c>
    </row>
    <row r="1058" spans="1:23" ht="12.75" customHeight="1" x14ac:dyDescent="0.2">
      <c r="B1058" s="273"/>
      <c r="C1058" s="354"/>
      <c r="D1058" s="358"/>
      <c r="E1058" s="360" t="s">
        <v>867</v>
      </c>
      <c r="F1058" s="1229" t="str">
        <f>Translations!$B$362</f>
        <v>Chaleur mesurable exportée</v>
      </c>
      <c r="G1058" s="1229"/>
      <c r="H1058" s="1230"/>
      <c r="I1058" s="1094"/>
      <c r="J1058" s="1131"/>
      <c r="K1058" s="1096"/>
      <c r="L1058" s="1132"/>
      <c r="M1058" s="1096"/>
      <c r="N1058" s="1097"/>
      <c r="W1058" s="282" t="b">
        <f>W1057</f>
        <v>0</v>
      </c>
    </row>
    <row r="1059" spans="1:23" ht="12.75" customHeight="1" x14ac:dyDescent="0.2">
      <c r="B1059" s="273"/>
      <c r="C1059" s="354"/>
      <c r="D1059" s="358"/>
      <c r="E1059" s="360" t="s">
        <v>868</v>
      </c>
      <c r="F1059" s="1214" t="str">
        <f>Translations!$B$274</f>
        <v xml:space="preserve">Flux de chaleur mesurable nette </v>
      </c>
      <c r="G1059" s="1214"/>
      <c r="H1059" s="1212"/>
      <c r="I1059" s="1087"/>
      <c r="J1059" s="1088"/>
      <c r="K1059" s="1089"/>
      <c r="L1059" s="1090"/>
      <c r="M1059" s="1089"/>
      <c r="N1059" s="1091"/>
      <c r="W1059" s="282" t="b">
        <f>W1058</f>
        <v>0</v>
      </c>
    </row>
    <row r="1060" spans="1:23" ht="5.0999999999999996" customHeight="1" x14ac:dyDescent="0.2">
      <c r="B1060" s="273"/>
      <c r="C1060" s="354"/>
      <c r="D1060" s="358"/>
      <c r="E1060" s="355"/>
      <c r="F1060" s="355"/>
      <c r="G1060" s="355"/>
      <c r="H1060" s="355"/>
      <c r="I1060" s="355"/>
      <c r="J1060" s="355"/>
      <c r="K1060" s="355"/>
      <c r="L1060" s="355"/>
      <c r="M1060" s="355"/>
      <c r="N1060" s="356"/>
      <c r="P1060" s="280"/>
      <c r="W1060" s="283"/>
    </row>
    <row r="1061" spans="1:23" ht="12.75" customHeight="1" x14ac:dyDescent="0.2">
      <c r="B1061" s="273"/>
      <c r="C1061" s="354"/>
      <c r="D1061" s="358"/>
      <c r="E1061" s="360" t="s">
        <v>868</v>
      </c>
      <c r="F1061" s="1218" t="str">
        <f>Translations!$B$257</f>
        <v>Description de la méthode appliquée</v>
      </c>
      <c r="G1061" s="1218"/>
      <c r="H1061" s="1218"/>
      <c r="I1061" s="1218"/>
      <c r="J1061" s="1218"/>
      <c r="K1061" s="1218"/>
      <c r="L1061" s="1218"/>
      <c r="M1061" s="1218"/>
      <c r="N1061" s="1219"/>
      <c r="P1061" s="280"/>
      <c r="W1061" s="283"/>
    </row>
    <row r="1062" spans="1:23" ht="5.0999999999999996" customHeight="1" x14ac:dyDescent="0.2">
      <c r="B1062" s="273"/>
      <c r="C1062" s="354"/>
      <c r="D1062" s="355"/>
      <c r="E1062" s="359"/>
      <c r="F1062" s="577"/>
      <c r="G1062" s="584"/>
      <c r="H1062" s="584"/>
      <c r="I1062" s="584"/>
      <c r="J1062" s="584"/>
      <c r="K1062" s="584"/>
      <c r="L1062" s="584"/>
      <c r="M1062" s="584"/>
      <c r="N1062" s="585"/>
      <c r="W1062" s="283"/>
    </row>
    <row r="1063" spans="1:23" ht="12.75" customHeight="1" x14ac:dyDescent="0.2">
      <c r="B1063" s="273"/>
      <c r="C1063" s="354"/>
      <c r="D1063" s="358"/>
      <c r="E1063" s="360"/>
      <c r="F1063" s="1135" t="str">
        <f>IF(I923&lt;&gt;"",HYPERLINK("#" &amp; Q1063,EUConst_MsgDescription),"")</f>
        <v/>
      </c>
      <c r="G1063" s="1114"/>
      <c r="H1063" s="1114"/>
      <c r="I1063" s="1114"/>
      <c r="J1063" s="1114"/>
      <c r="K1063" s="1114"/>
      <c r="L1063" s="1114"/>
      <c r="M1063" s="1114"/>
      <c r="N1063" s="1115"/>
      <c r="P1063" s="24" t="s">
        <v>441</v>
      </c>
      <c r="Q1063" s="414" t="str">
        <f>"#"&amp;ADDRESS(ROW($C$10),COLUMN($C$10))</f>
        <v>#$C$10</v>
      </c>
      <c r="W1063" s="283"/>
    </row>
    <row r="1064" spans="1:23" ht="5.0999999999999996" customHeight="1" x14ac:dyDescent="0.2">
      <c r="C1064" s="354"/>
      <c r="D1064" s="358"/>
      <c r="E1064" s="361"/>
      <c r="F1064" s="1136"/>
      <c r="G1064" s="1136"/>
      <c r="H1064" s="1136"/>
      <c r="I1064" s="1136"/>
      <c r="J1064" s="1136"/>
      <c r="K1064" s="1136"/>
      <c r="L1064" s="1136"/>
      <c r="M1064" s="1136"/>
      <c r="N1064" s="1137"/>
      <c r="P1064" s="280"/>
      <c r="W1064" s="283"/>
    </row>
    <row r="1065" spans="1:23" s="278" customFormat="1" ht="50.1" customHeight="1" x14ac:dyDescent="0.2">
      <c r="A1065" s="285"/>
      <c r="B1065" s="12"/>
      <c r="C1065" s="354"/>
      <c r="D1065" s="361"/>
      <c r="E1065" s="361"/>
      <c r="F1065" s="1077"/>
      <c r="G1065" s="1078"/>
      <c r="H1065" s="1078"/>
      <c r="I1065" s="1078"/>
      <c r="J1065" s="1078"/>
      <c r="K1065" s="1078"/>
      <c r="L1065" s="1078"/>
      <c r="M1065" s="1078"/>
      <c r="N1065" s="1079"/>
      <c r="O1065" s="38"/>
      <c r="P1065" s="284"/>
      <c r="Q1065" s="285"/>
      <c r="R1065" s="285"/>
      <c r="S1065" s="274"/>
      <c r="T1065" s="274"/>
      <c r="U1065" s="285"/>
      <c r="V1065" s="285"/>
      <c r="W1065" s="286" t="b">
        <f>W1059</f>
        <v>0</v>
      </c>
    </row>
    <row r="1066" spans="1:23" ht="5.0999999999999996" customHeight="1" x14ac:dyDescent="0.2">
      <c r="C1066" s="354"/>
      <c r="D1066" s="358"/>
      <c r="E1066" s="355"/>
      <c r="F1066" s="355"/>
      <c r="G1066" s="355"/>
      <c r="H1066" s="355"/>
      <c r="I1066" s="355"/>
      <c r="J1066" s="355"/>
      <c r="K1066" s="355"/>
      <c r="L1066" s="355"/>
      <c r="M1066" s="355"/>
      <c r="N1066" s="356"/>
      <c r="W1066" s="283"/>
    </row>
    <row r="1067" spans="1:23" ht="12.75" customHeight="1" x14ac:dyDescent="0.2">
      <c r="C1067" s="354"/>
      <c r="D1067" s="358"/>
      <c r="E1067" s="360"/>
      <c r="F1067" s="1199" t="str">
        <f>Translations!$B$210</f>
        <v>Référence de fichiers externes, le cas échéant</v>
      </c>
      <c r="G1067" s="1199"/>
      <c r="H1067" s="1199"/>
      <c r="I1067" s="1199"/>
      <c r="J1067" s="1199"/>
      <c r="K1067" s="1049"/>
      <c r="L1067" s="1049"/>
      <c r="M1067" s="1049"/>
      <c r="N1067" s="1049"/>
      <c r="W1067" s="286" t="b">
        <f>W1065</f>
        <v>0</v>
      </c>
    </row>
    <row r="1068" spans="1:23" ht="5.0999999999999996" customHeight="1" x14ac:dyDescent="0.2">
      <c r="C1068" s="354"/>
      <c r="D1068" s="358"/>
      <c r="E1068" s="355"/>
      <c r="F1068" s="355"/>
      <c r="G1068" s="355"/>
      <c r="H1068" s="355"/>
      <c r="I1068" s="355"/>
      <c r="J1068" s="355"/>
      <c r="K1068" s="355"/>
      <c r="L1068" s="355"/>
      <c r="M1068" s="355"/>
      <c r="N1068" s="356"/>
      <c r="P1068" s="280"/>
      <c r="V1068" s="285"/>
      <c r="W1068" s="283"/>
    </row>
    <row r="1069" spans="1:23" ht="12.75" customHeight="1" x14ac:dyDescent="0.2">
      <c r="C1069" s="354"/>
      <c r="D1069" s="358" t="s">
        <v>120</v>
      </c>
      <c r="E1069" s="1220" t="str">
        <f>Translations!$B$258</f>
        <v>La hiérarchie a-t-elle été respectée?</v>
      </c>
      <c r="F1069" s="1220"/>
      <c r="G1069" s="1220"/>
      <c r="H1069" s="1221"/>
      <c r="I1069" s="291"/>
      <c r="J1069" s="366" t="str">
        <f>Translations!$B$259</f>
        <v xml:space="preserve"> Si tel n'est pas le cas, pourquoi?</v>
      </c>
      <c r="K1069" s="1087"/>
      <c r="L1069" s="1088"/>
      <c r="M1069" s="1088"/>
      <c r="N1069" s="1104"/>
      <c r="P1069" s="280"/>
      <c r="V1069" s="288" t="b">
        <f>W1067</f>
        <v>0</v>
      </c>
      <c r="W1069" s="289" t="b">
        <f>OR(W1065,AND(I1069&lt;&gt;"",I1069=TRUE))</f>
        <v>0</v>
      </c>
    </row>
    <row r="1070" spans="1:23" ht="5.0999999999999996" customHeight="1" x14ac:dyDescent="0.2">
      <c r="C1070" s="354"/>
      <c r="D1070" s="355"/>
      <c r="E1070" s="581"/>
      <c r="F1070" s="581"/>
      <c r="G1070" s="581"/>
      <c r="H1070" s="581"/>
      <c r="I1070" s="581"/>
      <c r="J1070" s="581"/>
      <c r="K1070" s="581"/>
      <c r="L1070" s="581"/>
      <c r="M1070" s="581"/>
      <c r="N1070" s="582"/>
      <c r="P1070" s="280"/>
      <c r="V1070" s="285"/>
      <c r="W1070" s="283"/>
    </row>
    <row r="1071" spans="1:23" ht="12.75" customHeight="1" x14ac:dyDescent="0.2">
      <c r="C1071" s="354"/>
      <c r="D1071" s="367"/>
      <c r="E1071" s="367"/>
      <c r="F1071" s="1218" t="str">
        <f>Translations!$B$264</f>
        <v>Autres précisions concernant l’écart pris rapport à la hiérarchie</v>
      </c>
      <c r="G1071" s="1218"/>
      <c r="H1071" s="1218"/>
      <c r="I1071" s="1218"/>
      <c r="J1071" s="1218"/>
      <c r="K1071" s="1218"/>
      <c r="L1071" s="1218"/>
      <c r="M1071" s="1218"/>
      <c r="N1071" s="1219"/>
      <c r="P1071" s="280"/>
      <c r="V1071" s="285"/>
      <c r="W1071" s="283"/>
    </row>
    <row r="1072" spans="1:23" ht="25.5" customHeight="1" x14ac:dyDescent="0.2">
      <c r="C1072" s="354"/>
      <c r="D1072" s="367"/>
      <c r="E1072" s="367"/>
      <c r="F1072" s="1077"/>
      <c r="G1072" s="1078"/>
      <c r="H1072" s="1078"/>
      <c r="I1072" s="1078"/>
      <c r="J1072" s="1078"/>
      <c r="K1072" s="1078"/>
      <c r="L1072" s="1078"/>
      <c r="M1072" s="1078"/>
      <c r="N1072" s="1079"/>
      <c r="P1072" s="280"/>
      <c r="V1072" s="285"/>
      <c r="W1072" s="286" t="b">
        <f>W1069</f>
        <v>0</v>
      </c>
    </row>
    <row r="1073" spans="1:23" ht="5.0999999999999996" customHeight="1" x14ac:dyDescent="0.2">
      <c r="C1073" s="354"/>
      <c r="D1073" s="355"/>
      <c r="E1073" s="581"/>
      <c r="F1073" s="581"/>
      <c r="G1073" s="581"/>
      <c r="H1073" s="581"/>
      <c r="I1073" s="581"/>
      <c r="J1073" s="581"/>
      <c r="K1073" s="581"/>
      <c r="L1073" s="581"/>
      <c r="M1073" s="581"/>
      <c r="N1073" s="582"/>
      <c r="P1073" s="280"/>
      <c r="V1073" s="285"/>
      <c r="W1073" s="283"/>
    </row>
    <row r="1074" spans="1:23" ht="12.75" customHeight="1" x14ac:dyDescent="0.2">
      <c r="C1074" s="354"/>
      <c r="D1074" s="358" t="s">
        <v>121</v>
      </c>
      <c r="E1074" s="1140" t="str">
        <f>Translations!$B$363</f>
        <v>Description de la méthode de détermination des facteurs d’émission correspondants conformément à l’annexe VII, sections 10.1.2 et 10.1.3, des RATG.</v>
      </c>
      <c r="F1074" s="1140"/>
      <c r="G1074" s="1140"/>
      <c r="H1074" s="1140"/>
      <c r="I1074" s="1140"/>
      <c r="J1074" s="1140"/>
      <c r="K1074" s="1140"/>
      <c r="L1074" s="1140"/>
      <c r="M1074" s="1140"/>
      <c r="N1074" s="1208"/>
      <c r="P1074" s="280"/>
      <c r="V1074" s="285"/>
      <c r="W1074" s="283"/>
    </row>
    <row r="1075" spans="1:23" ht="5.0999999999999996" customHeight="1" x14ac:dyDescent="0.2">
      <c r="C1075" s="354"/>
      <c r="D1075" s="355"/>
      <c r="E1075" s="359"/>
      <c r="F1075" s="577"/>
      <c r="G1075" s="584"/>
      <c r="H1075" s="584"/>
      <c r="I1075" s="584"/>
      <c r="J1075" s="584"/>
      <c r="K1075" s="584"/>
      <c r="L1075" s="584"/>
      <c r="M1075" s="584"/>
      <c r="N1075" s="585"/>
      <c r="W1075" s="283"/>
    </row>
    <row r="1076" spans="1:23" ht="12.75" customHeight="1" x14ac:dyDescent="0.2">
      <c r="C1076" s="354"/>
      <c r="D1076" s="358"/>
      <c r="E1076" s="360"/>
      <c r="F1076" s="1135" t="str">
        <f>IF(I923&lt;&gt;"",HYPERLINK("#" &amp; Q1076,EUConst_MsgDescription),"")</f>
        <v/>
      </c>
      <c r="G1076" s="1114"/>
      <c r="H1076" s="1114"/>
      <c r="I1076" s="1114"/>
      <c r="J1076" s="1114"/>
      <c r="K1076" s="1114"/>
      <c r="L1076" s="1114"/>
      <c r="M1076" s="1114"/>
      <c r="N1076" s="1115"/>
      <c r="P1076" s="24" t="s">
        <v>441</v>
      </c>
      <c r="Q1076" s="414" t="str">
        <f>"#"&amp;ADDRESS(ROW($C$10),COLUMN($C$10))</f>
        <v>#$C$10</v>
      </c>
      <c r="W1076" s="283"/>
    </row>
    <row r="1077" spans="1:23" ht="5.0999999999999996" customHeight="1" x14ac:dyDescent="0.2">
      <c r="C1077" s="354"/>
      <c r="D1077" s="358"/>
      <c r="E1077" s="361"/>
      <c r="F1077" s="1136"/>
      <c r="G1077" s="1136"/>
      <c r="H1077" s="1136"/>
      <c r="I1077" s="1136"/>
      <c r="J1077" s="1136"/>
      <c r="K1077" s="1136"/>
      <c r="L1077" s="1136"/>
      <c r="M1077" s="1136"/>
      <c r="N1077" s="1137"/>
      <c r="P1077" s="280"/>
      <c r="W1077" s="283"/>
    </row>
    <row r="1078" spans="1:23" s="278" customFormat="1" ht="50.1" customHeight="1" x14ac:dyDescent="0.2">
      <c r="A1078" s="285"/>
      <c r="B1078" s="12"/>
      <c r="C1078" s="354"/>
      <c r="D1078" s="367"/>
      <c r="E1078" s="368"/>
      <c r="F1078" s="1077"/>
      <c r="G1078" s="1078"/>
      <c r="H1078" s="1078"/>
      <c r="I1078" s="1078"/>
      <c r="J1078" s="1078"/>
      <c r="K1078" s="1078"/>
      <c r="L1078" s="1078"/>
      <c r="M1078" s="1078"/>
      <c r="N1078" s="1079"/>
      <c r="O1078" s="38"/>
      <c r="P1078" s="301"/>
      <c r="Q1078" s="274"/>
      <c r="R1078" s="285"/>
      <c r="S1078" s="274"/>
      <c r="T1078" s="274"/>
      <c r="U1078" s="285"/>
      <c r="V1078" s="285"/>
      <c r="W1078" s="286" t="b">
        <f>W1067</f>
        <v>0</v>
      </c>
    </row>
    <row r="1079" spans="1:23" ht="5.0999999999999996" customHeight="1" x14ac:dyDescent="0.2">
      <c r="C1079" s="354"/>
      <c r="D1079" s="358"/>
      <c r="E1079" s="355"/>
      <c r="F1079" s="355"/>
      <c r="G1079" s="355"/>
      <c r="H1079" s="355"/>
      <c r="I1079" s="355"/>
      <c r="J1079" s="355"/>
      <c r="K1079" s="355"/>
      <c r="L1079" s="355"/>
      <c r="M1079" s="355"/>
      <c r="N1079" s="356"/>
      <c r="W1079" s="283"/>
    </row>
    <row r="1080" spans="1:23" ht="12.75" customHeight="1" x14ac:dyDescent="0.2">
      <c r="C1080" s="354"/>
      <c r="D1080" s="358"/>
      <c r="E1080" s="360"/>
      <c r="F1080" s="1199" t="str">
        <f>Translations!$B$210</f>
        <v>Référence de fichiers externes, le cas échéant</v>
      </c>
      <c r="G1080" s="1199"/>
      <c r="H1080" s="1199"/>
      <c r="I1080" s="1199"/>
      <c r="J1080" s="1199"/>
      <c r="K1080" s="1049"/>
      <c r="L1080" s="1049"/>
      <c r="M1080" s="1049"/>
      <c r="N1080" s="1049"/>
      <c r="W1080" s="286" t="b">
        <f>W1078</f>
        <v>0</v>
      </c>
    </row>
    <row r="1081" spans="1:23" ht="5.0999999999999996" customHeight="1" x14ac:dyDescent="0.2">
      <c r="C1081" s="354"/>
      <c r="D1081" s="355"/>
      <c r="E1081" s="581"/>
      <c r="F1081" s="581"/>
      <c r="G1081" s="581"/>
      <c r="H1081" s="581"/>
      <c r="I1081" s="581"/>
      <c r="J1081" s="581"/>
      <c r="K1081" s="581"/>
      <c r="L1081" s="581"/>
      <c r="M1081" s="581"/>
      <c r="N1081" s="582"/>
      <c r="P1081" s="280"/>
      <c r="R1081" s="285"/>
      <c r="V1081" s="285"/>
      <c r="W1081" s="283"/>
    </row>
    <row r="1082" spans="1:23" ht="12.75" customHeight="1" x14ac:dyDescent="0.2">
      <c r="C1082" s="354"/>
      <c r="D1082" s="358" t="s">
        <v>122</v>
      </c>
      <c r="E1082" s="1140" t="str">
        <f>Translations!$B$366</f>
        <v>Les flux de chaleur mesurable importés de sous-installations produisant de la pâte à papier sont-ils pertinents?</v>
      </c>
      <c r="F1082" s="1140"/>
      <c r="G1082" s="1140"/>
      <c r="H1082" s="1140"/>
      <c r="I1082" s="1140"/>
      <c r="J1082" s="1140"/>
      <c r="K1082" s="1140"/>
      <c r="L1082" s="1140"/>
      <c r="M1082" s="1141"/>
      <c r="N1082" s="1141"/>
      <c r="P1082" s="280"/>
      <c r="R1082" s="285"/>
      <c r="V1082" s="285"/>
      <c r="W1082" s="286" t="b">
        <f>W1080</f>
        <v>0</v>
      </c>
    </row>
    <row r="1083" spans="1:23" ht="5.0999999999999996" customHeight="1" x14ac:dyDescent="0.2">
      <c r="C1083" s="354"/>
      <c r="D1083" s="355"/>
      <c r="E1083" s="581"/>
      <c r="F1083" s="581"/>
      <c r="G1083" s="581"/>
      <c r="H1083" s="581"/>
      <c r="I1083" s="581"/>
      <c r="J1083" s="581"/>
      <c r="K1083" s="581"/>
      <c r="L1083" s="581"/>
      <c r="M1083" s="581"/>
      <c r="N1083" s="582"/>
      <c r="P1083" s="280"/>
      <c r="R1083" s="285"/>
      <c r="V1083" s="285"/>
      <c r="W1083" s="283"/>
    </row>
    <row r="1084" spans="1:23" ht="12.75" customHeight="1" x14ac:dyDescent="0.2">
      <c r="C1084" s="354"/>
      <c r="D1084" s="355"/>
      <c r="E1084" s="355"/>
      <c r="F1084" s="1218" t="str">
        <f>Translations!$B$257</f>
        <v>Description de la méthode appliquée</v>
      </c>
      <c r="G1084" s="1218"/>
      <c r="H1084" s="1218"/>
      <c r="I1084" s="1218"/>
      <c r="J1084" s="1218"/>
      <c r="K1084" s="1218"/>
      <c r="L1084" s="1218"/>
      <c r="M1084" s="1218"/>
      <c r="N1084" s="1219"/>
      <c r="P1084" s="280"/>
      <c r="R1084" s="285"/>
      <c r="V1084" s="285"/>
      <c r="W1084" s="283"/>
    </row>
    <row r="1085" spans="1:23" ht="5.0999999999999996" customHeight="1" x14ac:dyDescent="0.2">
      <c r="C1085" s="354"/>
      <c r="D1085" s="355"/>
      <c r="E1085" s="581"/>
      <c r="F1085" s="581"/>
      <c r="G1085" s="581"/>
      <c r="H1085" s="581"/>
      <c r="I1085" s="581"/>
      <c r="J1085" s="581"/>
      <c r="K1085" s="581"/>
      <c r="L1085" s="581"/>
      <c r="M1085" s="581"/>
      <c r="N1085" s="582"/>
      <c r="P1085" s="280"/>
      <c r="R1085" s="285"/>
      <c r="V1085" s="285"/>
      <c r="W1085" s="283"/>
    </row>
    <row r="1086" spans="1:23" ht="12.75" customHeight="1" x14ac:dyDescent="0.2">
      <c r="C1086" s="354"/>
      <c r="D1086" s="358"/>
      <c r="E1086" s="360"/>
      <c r="F1086" s="1135" t="str">
        <f>IF(I923&lt;&gt;"",HYPERLINK("#" &amp; Q1086,EUConst_MsgDescription),"")</f>
        <v/>
      </c>
      <c r="G1086" s="1114"/>
      <c r="H1086" s="1114"/>
      <c r="I1086" s="1114"/>
      <c r="J1086" s="1114"/>
      <c r="K1086" s="1114"/>
      <c r="L1086" s="1114"/>
      <c r="M1086" s="1114"/>
      <c r="N1086" s="1115"/>
      <c r="P1086" s="24" t="s">
        <v>441</v>
      </c>
      <c r="Q1086" s="414" t="str">
        <f>"#"&amp;ADDRESS(ROW($C$10),COLUMN($C$10))</f>
        <v>#$C$10</v>
      </c>
      <c r="W1086" s="283"/>
    </row>
    <row r="1087" spans="1:23" ht="5.0999999999999996" customHeight="1" x14ac:dyDescent="0.2">
      <c r="C1087" s="354"/>
      <c r="D1087" s="358"/>
      <c r="E1087" s="361"/>
      <c r="F1087" s="1136"/>
      <c r="G1087" s="1136"/>
      <c r="H1087" s="1136"/>
      <c r="I1087" s="1136"/>
      <c r="J1087" s="1136"/>
      <c r="K1087" s="1136"/>
      <c r="L1087" s="1136"/>
      <c r="M1087" s="1136"/>
      <c r="N1087" s="1137"/>
      <c r="P1087" s="280"/>
      <c r="W1087" s="283"/>
    </row>
    <row r="1088" spans="1:23" ht="50.1" customHeight="1" thickBot="1" x14ac:dyDescent="0.25">
      <c r="C1088" s="354"/>
      <c r="D1088" s="355"/>
      <c r="E1088" s="355"/>
      <c r="F1088" s="1077"/>
      <c r="G1088" s="1078"/>
      <c r="H1088" s="1078"/>
      <c r="I1088" s="1078"/>
      <c r="J1088" s="1078"/>
      <c r="K1088" s="1078"/>
      <c r="L1088" s="1078"/>
      <c r="M1088" s="1078"/>
      <c r="N1088" s="1079"/>
      <c r="P1088" s="280"/>
      <c r="R1088" s="285"/>
      <c r="V1088" s="285"/>
      <c r="W1088" s="302" t="b">
        <f>OR(W1082,AND(M1082&lt;&gt;"",M1082=FALSE))</f>
        <v>0</v>
      </c>
    </row>
    <row r="1089" spans="2:23" ht="5.0999999999999996" customHeight="1" x14ac:dyDescent="0.2">
      <c r="C1089" s="354"/>
      <c r="D1089" s="358"/>
      <c r="E1089" s="355"/>
      <c r="F1089" s="355"/>
      <c r="G1089" s="355"/>
      <c r="H1089" s="355"/>
      <c r="I1089" s="355"/>
      <c r="J1089" s="355"/>
      <c r="K1089" s="355"/>
      <c r="L1089" s="355"/>
      <c r="M1089" s="355"/>
      <c r="N1089" s="356"/>
    </row>
    <row r="1090" spans="2:23" ht="5.0999999999999996" customHeight="1" x14ac:dyDescent="0.2">
      <c r="B1090" s="273"/>
      <c r="C1090" s="351"/>
      <c r="D1090" s="364"/>
      <c r="E1090" s="352"/>
      <c r="F1090" s="352"/>
      <c r="G1090" s="352"/>
      <c r="H1090" s="352"/>
      <c r="I1090" s="352"/>
      <c r="J1090" s="352"/>
      <c r="K1090" s="352"/>
      <c r="L1090" s="352"/>
      <c r="M1090" s="352"/>
      <c r="N1090" s="353"/>
    </row>
    <row r="1091" spans="2:23" ht="12.75" customHeight="1" x14ac:dyDescent="0.2">
      <c r="B1091" s="273"/>
      <c r="C1091" s="354"/>
      <c r="D1091" s="357" t="s">
        <v>951</v>
      </c>
      <c r="E1091" s="1216" t="str">
        <f>Translations!$B$367</f>
        <v>Bilan des gaz résiduaires pour cette sous-installation</v>
      </c>
      <c r="F1091" s="1216"/>
      <c r="G1091" s="1216"/>
      <c r="H1091" s="1216"/>
      <c r="I1091" s="1216"/>
      <c r="J1091" s="1216"/>
      <c r="K1091" s="1216"/>
      <c r="L1091" s="1216"/>
      <c r="M1091" s="1216"/>
      <c r="N1091" s="1217"/>
    </row>
    <row r="1092" spans="2:23" ht="12.75" customHeight="1" x14ac:dyDescent="0.2">
      <c r="B1092" s="273"/>
      <c r="C1092" s="354"/>
      <c r="D1092" s="358" t="s">
        <v>118</v>
      </c>
      <c r="E1092" s="1140" t="str">
        <f>Translations!$B$370</f>
        <v>Des gaz résiduaires sont-ils pertinents pour cette sous-installation?</v>
      </c>
      <c r="F1092" s="1140"/>
      <c r="G1092" s="1140"/>
      <c r="H1092" s="1140"/>
      <c r="I1092" s="1140"/>
      <c r="J1092" s="1140"/>
      <c r="K1092" s="1140"/>
      <c r="L1092" s="1140"/>
      <c r="M1092" s="1141"/>
      <c r="N1092" s="1141"/>
    </row>
    <row r="1093" spans="2:23" ht="12.75" customHeight="1" x14ac:dyDescent="0.2">
      <c r="B1093" s="273"/>
      <c r="C1093" s="354"/>
      <c r="D1093" s="358"/>
      <c r="E1093" s="355"/>
      <c r="F1093" s="355"/>
      <c r="G1093" s="355"/>
      <c r="H1093" s="355"/>
      <c r="I1093" s="355"/>
      <c r="J1093" s="1121" t="str">
        <f>IF(I923="","",IF(AND(M1092&lt;&gt;"",M1092=FALSE),HYPERLINK(Q1093,EUconst_MsgGoOn),""))</f>
        <v/>
      </c>
      <c r="K1093" s="1122"/>
      <c r="L1093" s="1122"/>
      <c r="M1093" s="1122"/>
      <c r="N1093" s="1123"/>
      <c r="P1093" s="24" t="s">
        <v>441</v>
      </c>
      <c r="Q1093" s="414" t="str">
        <f>"#JUMP_F"&amp;P923+1</f>
        <v>#JUMP_F2</v>
      </c>
    </row>
    <row r="1094" spans="2:23" ht="5.0999999999999996" customHeight="1" x14ac:dyDescent="0.2">
      <c r="B1094" s="273"/>
      <c r="C1094" s="354"/>
      <c r="D1094" s="358"/>
      <c r="E1094" s="355"/>
      <c r="F1094" s="355"/>
      <c r="G1094" s="355"/>
      <c r="H1094" s="355"/>
      <c r="I1094" s="355"/>
      <c r="J1094" s="355"/>
      <c r="K1094" s="355"/>
      <c r="L1094" s="355"/>
      <c r="M1094" s="355"/>
      <c r="N1094" s="356"/>
    </row>
    <row r="1095" spans="2:23" ht="12.75" customHeight="1" x14ac:dyDescent="0.2">
      <c r="B1095" s="273"/>
      <c r="C1095" s="354"/>
      <c r="D1095" s="358" t="s">
        <v>119</v>
      </c>
      <c r="E1095" s="1140" t="str">
        <f>Translations!$B$249</f>
        <v>Informations relatives à la méthode appliquée</v>
      </c>
      <c r="F1095" s="1140"/>
      <c r="G1095" s="1140"/>
      <c r="H1095" s="1140"/>
      <c r="I1095" s="1140"/>
      <c r="J1095" s="1140"/>
      <c r="K1095" s="1140"/>
      <c r="L1095" s="1140"/>
      <c r="M1095" s="1140"/>
      <c r="N1095" s="1208"/>
    </row>
    <row r="1096" spans="2:23" ht="25.5" customHeight="1" thickBot="1" x14ac:dyDescent="0.25">
      <c r="B1096" s="273"/>
      <c r="C1096" s="354"/>
      <c r="D1096" s="355"/>
      <c r="E1096" s="355"/>
      <c r="F1096" s="372"/>
      <c r="G1096" s="355"/>
      <c r="H1096" s="355"/>
      <c r="I1096" s="1215" t="str">
        <f>Translations!$B$254</f>
        <v>Source de données</v>
      </c>
      <c r="J1096" s="1215"/>
      <c r="K1096" s="1215" t="str">
        <f>Translations!$B$255</f>
        <v>Autre source de données (le cas échéant)</v>
      </c>
      <c r="L1096" s="1215"/>
      <c r="M1096" s="1215" t="str">
        <f>Translations!$B$255</f>
        <v>Autre source de données (le cas échéant)</v>
      </c>
      <c r="N1096" s="1215"/>
      <c r="W1096" s="274" t="s">
        <v>417</v>
      </c>
    </row>
    <row r="1097" spans="2:23" ht="12.75" customHeight="1" x14ac:dyDescent="0.2">
      <c r="B1097" s="273"/>
      <c r="C1097" s="354"/>
      <c r="D1097" s="358"/>
      <c r="E1097" s="360" t="s">
        <v>864</v>
      </c>
      <c r="F1097" s="1222" t="str">
        <f>Translations!$B$374</f>
        <v>Gaz résiduaires produits</v>
      </c>
      <c r="G1097" s="1222"/>
      <c r="H1097" s="1223"/>
      <c r="I1097" s="1082"/>
      <c r="J1097" s="1083"/>
      <c r="K1097" s="1084"/>
      <c r="L1097" s="1085"/>
      <c r="M1097" s="1084"/>
      <c r="N1097" s="1086"/>
      <c r="W1097" s="281" t="b">
        <f>AND(M1092&lt;&gt;"",M1092=FALSE)</f>
        <v>0</v>
      </c>
    </row>
    <row r="1098" spans="2:23" ht="12.75" customHeight="1" x14ac:dyDescent="0.2">
      <c r="B1098" s="273"/>
      <c r="C1098" s="354"/>
      <c r="D1098" s="358"/>
      <c r="E1098" s="360" t="s">
        <v>865</v>
      </c>
      <c r="F1098" s="1224" t="str">
        <f>Translations!$B$256</f>
        <v>Contenu énergétique</v>
      </c>
      <c r="G1098" s="1224"/>
      <c r="H1098" s="1225"/>
      <c r="I1098" s="1226"/>
      <c r="J1098" s="1227"/>
      <c r="K1098" s="1138"/>
      <c r="L1098" s="1228"/>
      <c r="M1098" s="1138"/>
      <c r="N1098" s="1139"/>
      <c r="W1098" s="282" t="b">
        <f>W1097</f>
        <v>0</v>
      </c>
    </row>
    <row r="1099" spans="2:23" ht="12.75" customHeight="1" x14ac:dyDescent="0.2">
      <c r="B1099" s="273"/>
      <c r="C1099" s="354"/>
      <c r="D1099" s="358"/>
      <c r="E1099" s="360" t="s">
        <v>866</v>
      </c>
      <c r="F1099" s="1229" t="str">
        <f>Translations!$B$375</f>
        <v>Facteur d’émission</v>
      </c>
      <c r="G1099" s="1229"/>
      <c r="H1099" s="1230"/>
      <c r="I1099" s="1094"/>
      <c r="J1099" s="1131"/>
      <c r="K1099" s="1096"/>
      <c r="L1099" s="1132"/>
      <c r="M1099" s="1096"/>
      <c r="N1099" s="1097"/>
      <c r="W1099" s="282" t="b">
        <f>W1098</f>
        <v>0</v>
      </c>
    </row>
    <row r="1100" spans="2:23" ht="12.75" customHeight="1" x14ac:dyDescent="0.2">
      <c r="B1100" s="273"/>
      <c r="C1100" s="354"/>
      <c r="D1100" s="358"/>
      <c r="E1100" s="360" t="s">
        <v>867</v>
      </c>
      <c r="F1100" s="1222" t="str">
        <f>Translations!$B$376</f>
        <v>Gaz résiduaires consommés</v>
      </c>
      <c r="G1100" s="1222"/>
      <c r="H1100" s="1223"/>
      <c r="I1100" s="1082"/>
      <c r="J1100" s="1083"/>
      <c r="K1100" s="1084"/>
      <c r="L1100" s="1085"/>
      <c r="M1100" s="1084"/>
      <c r="N1100" s="1086"/>
      <c r="W1100" s="282" t="b">
        <f t="shared" ref="W1100:W1111" si="4">W1099</f>
        <v>0</v>
      </c>
    </row>
    <row r="1101" spans="2:23" ht="12.75" customHeight="1" x14ac:dyDescent="0.2">
      <c r="B1101" s="273"/>
      <c r="C1101" s="354"/>
      <c r="D1101" s="358"/>
      <c r="E1101" s="360" t="s">
        <v>868</v>
      </c>
      <c r="F1101" s="1224" t="str">
        <f>Translations!$B$256</f>
        <v>Contenu énergétique</v>
      </c>
      <c r="G1101" s="1224"/>
      <c r="H1101" s="1225"/>
      <c r="I1101" s="1226"/>
      <c r="J1101" s="1227"/>
      <c r="K1101" s="1138"/>
      <c r="L1101" s="1228"/>
      <c r="M1101" s="1138"/>
      <c r="N1101" s="1139"/>
      <c r="W1101" s="282" t="b">
        <f t="shared" si="4"/>
        <v>0</v>
      </c>
    </row>
    <row r="1102" spans="2:23" ht="12.75" customHeight="1" x14ac:dyDescent="0.2">
      <c r="B1102" s="273"/>
      <c r="C1102" s="354"/>
      <c r="D1102" s="358"/>
      <c r="E1102" s="360" t="s">
        <v>869</v>
      </c>
      <c r="F1102" s="1229" t="str">
        <f>Translations!$B$375</f>
        <v>Facteur d’émission</v>
      </c>
      <c r="G1102" s="1229"/>
      <c r="H1102" s="1230"/>
      <c r="I1102" s="1094"/>
      <c r="J1102" s="1131"/>
      <c r="K1102" s="1096"/>
      <c r="L1102" s="1132"/>
      <c r="M1102" s="1096"/>
      <c r="N1102" s="1097"/>
      <c r="W1102" s="282" t="b">
        <f t="shared" si="4"/>
        <v>0</v>
      </c>
    </row>
    <row r="1103" spans="2:23" ht="12.75" customHeight="1" x14ac:dyDescent="0.2">
      <c r="B1103" s="273"/>
      <c r="C1103" s="354"/>
      <c r="D1103" s="358"/>
      <c r="E1103" s="360" t="s">
        <v>870</v>
      </c>
      <c r="F1103" s="1222" t="str">
        <f>Translations!$B$377</f>
        <v>Gaz résiduaires mis en torchère (pour des motifs autres que des raisons de sécurité)</v>
      </c>
      <c r="G1103" s="1222"/>
      <c r="H1103" s="1223"/>
      <c r="I1103" s="1082"/>
      <c r="J1103" s="1083"/>
      <c r="K1103" s="1084"/>
      <c r="L1103" s="1085"/>
      <c r="M1103" s="1084"/>
      <c r="N1103" s="1086"/>
      <c r="W1103" s="282" t="b">
        <f t="shared" si="4"/>
        <v>0</v>
      </c>
    </row>
    <row r="1104" spans="2:23" ht="12.75" customHeight="1" x14ac:dyDescent="0.2">
      <c r="B1104" s="273"/>
      <c r="C1104" s="354"/>
      <c r="D1104" s="358"/>
      <c r="E1104" s="360" t="s">
        <v>871</v>
      </c>
      <c r="F1104" s="1224" t="str">
        <f>Translations!$B$256</f>
        <v>Contenu énergétique</v>
      </c>
      <c r="G1104" s="1224"/>
      <c r="H1104" s="1225"/>
      <c r="I1104" s="1226"/>
      <c r="J1104" s="1227"/>
      <c r="K1104" s="1138"/>
      <c r="L1104" s="1228"/>
      <c r="M1104" s="1138"/>
      <c r="N1104" s="1139"/>
      <c r="W1104" s="282" t="b">
        <f t="shared" si="4"/>
        <v>0</v>
      </c>
    </row>
    <row r="1105" spans="2:23" ht="12.75" customHeight="1" x14ac:dyDescent="0.2">
      <c r="B1105" s="273"/>
      <c r="C1105" s="354"/>
      <c r="D1105" s="358"/>
      <c r="E1105" s="360" t="s">
        <v>872</v>
      </c>
      <c r="F1105" s="1229" t="str">
        <f>Translations!$B$375</f>
        <v>Facteur d’émission</v>
      </c>
      <c r="G1105" s="1229"/>
      <c r="H1105" s="1230"/>
      <c r="I1105" s="1094"/>
      <c r="J1105" s="1131"/>
      <c r="K1105" s="1096"/>
      <c r="L1105" s="1132"/>
      <c r="M1105" s="1096"/>
      <c r="N1105" s="1097"/>
      <c r="W1105" s="282" t="b">
        <f t="shared" si="4"/>
        <v>0</v>
      </c>
    </row>
    <row r="1106" spans="2:23" ht="12.75" customHeight="1" x14ac:dyDescent="0.2">
      <c r="B1106" s="273"/>
      <c r="C1106" s="354"/>
      <c r="D1106" s="358"/>
      <c r="E1106" s="360" t="s">
        <v>873</v>
      </c>
      <c r="F1106" s="1222" t="str">
        <f>Translations!$B$378</f>
        <v>Gaz résiduaires importés</v>
      </c>
      <c r="G1106" s="1222"/>
      <c r="H1106" s="1223"/>
      <c r="I1106" s="1082"/>
      <c r="J1106" s="1083"/>
      <c r="K1106" s="1084"/>
      <c r="L1106" s="1085"/>
      <c r="M1106" s="1084"/>
      <c r="N1106" s="1086"/>
      <c r="W1106" s="282" t="b">
        <f t="shared" si="4"/>
        <v>0</v>
      </c>
    </row>
    <row r="1107" spans="2:23" ht="12.75" customHeight="1" x14ac:dyDescent="0.2">
      <c r="B1107" s="273"/>
      <c r="C1107" s="354"/>
      <c r="D1107" s="358"/>
      <c r="E1107" s="360" t="s">
        <v>874</v>
      </c>
      <c r="F1107" s="1224" t="str">
        <f>Translations!$B$256</f>
        <v>Contenu énergétique</v>
      </c>
      <c r="G1107" s="1224"/>
      <c r="H1107" s="1225"/>
      <c r="I1107" s="1226"/>
      <c r="J1107" s="1227"/>
      <c r="K1107" s="1138"/>
      <c r="L1107" s="1228"/>
      <c r="M1107" s="1138"/>
      <c r="N1107" s="1139"/>
      <c r="W1107" s="282" t="b">
        <f t="shared" si="4"/>
        <v>0</v>
      </c>
    </row>
    <row r="1108" spans="2:23" ht="12.75" customHeight="1" x14ac:dyDescent="0.2">
      <c r="B1108" s="273"/>
      <c r="C1108" s="354"/>
      <c r="D1108" s="358"/>
      <c r="E1108" s="360" t="s">
        <v>875</v>
      </c>
      <c r="F1108" s="1229" t="str">
        <f>Translations!$B$375</f>
        <v>Facteur d’émission</v>
      </c>
      <c r="G1108" s="1229"/>
      <c r="H1108" s="1230"/>
      <c r="I1108" s="1094"/>
      <c r="J1108" s="1131"/>
      <c r="K1108" s="1096"/>
      <c r="L1108" s="1132"/>
      <c r="M1108" s="1096"/>
      <c r="N1108" s="1097"/>
      <c r="W1108" s="282" t="b">
        <f t="shared" si="4"/>
        <v>0</v>
      </c>
    </row>
    <row r="1109" spans="2:23" ht="12.75" customHeight="1" x14ac:dyDescent="0.2">
      <c r="B1109" s="273"/>
      <c r="C1109" s="354"/>
      <c r="D1109" s="358"/>
      <c r="E1109" s="360" t="s">
        <v>876</v>
      </c>
      <c r="F1109" s="1222" t="str">
        <f>Translations!$B$379</f>
        <v>Gaz résiduaires exportés</v>
      </c>
      <c r="G1109" s="1222"/>
      <c r="H1109" s="1223"/>
      <c r="I1109" s="1082"/>
      <c r="J1109" s="1083"/>
      <c r="K1109" s="1084"/>
      <c r="L1109" s="1085"/>
      <c r="M1109" s="1084"/>
      <c r="N1109" s="1086"/>
      <c r="W1109" s="282" t="b">
        <f t="shared" si="4"/>
        <v>0</v>
      </c>
    </row>
    <row r="1110" spans="2:23" ht="12.75" customHeight="1" x14ac:dyDescent="0.2">
      <c r="B1110" s="273"/>
      <c r="C1110" s="354"/>
      <c r="D1110" s="358"/>
      <c r="E1110" s="360" t="s">
        <v>877</v>
      </c>
      <c r="F1110" s="1224" t="str">
        <f>Translations!$B$256</f>
        <v>Contenu énergétique</v>
      </c>
      <c r="G1110" s="1224"/>
      <c r="H1110" s="1225"/>
      <c r="I1110" s="1226"/>
      <c r="J1110" s="1227"/>
      <c r="K1110" s="1138"/>
      <c r="L1110" s="1228"/>
      <c r="M1110" s="1138"/>
      <c r="N1110" s="1139"/>
      <c r="W1110" s="282" t="b">
        <f t="shared" si="4"/>
        <v>0</v>
      </c>
    </row>
    <row r="1111" spans="2:23" ht="12.75" customHeight="1" x14ac:dyDescent="0.2">
      <c r="B1111" s="273"/>
      <c r="C1111" s="354"/>
      <c r="D1111" s="358"/>
      <c r="E1111" s="360" t="s">
        <v>878</v>
      </c>
      <c r="F1111" s="1229" t="str">
        <f>Translations!$B$375</f>
        <v>Facteur d’émission</v>
      </c>
      <c r="G1111" s="1229"/>
      <c r="H1111" s="1230"/>
      <c r="I1111" s="1094"/>
      <c r="J1111" s="1131"/>
      <c r="K1111" s="1096"/>
      <c r="L1111" s="1132"/>
      <c r="M1111" s="1096"/>
      <c r="N1111" s="1097"/>
      <c r="W1111" s="282" t="b">
        <f t="shared" si="4"/>
        <v>0</v>
      </c>
    </row>
    <row r="1112" spans="2:23" ht="5.0999999999999996" customHeight="1" x14ac:dyDescent="0.2">
      <c r="B1112" s="273"/>
      <c r="C1112" s="354"/>
      <c r="D1112" s="358"/>
      <c r="E1112" s="355"/>
      <c r="F1112" s="355"/>
      <c r="G1112" s="355"/>
      <c r="H1112" s="355"/>
      <c r="I1112" s="355"/>
      <c r="J1112" s="355"/>
      <c r="K1112" s="355"/>
      <c r="L1112" s="355"/>
      <c r="M1112" s="355"/>
      <c r="N1112" s="356"/>
      <c r="W1112" s="299"/>
    </row>
    <row r="1113" spans="2:23" ht="12.75" customHeight="1" x14ac:dyDescent="0.2">
      <c r="B1113" s="273"/>
      <c r="C1113" s="354"/>
      <c r="D1113" s="358"/>
      <c r="E1113" s="360" t="s">
        <v>879</v>
      </c>
      <c r="F1113" s="1218" t="str">
        <f>Translations!$B$257</f>
        <v>Description de la méthode appliquée</v>
      </c>
      <c r="G1113" s="1218"/>
      <c r="H1113" s="1218"/>
      <c r="I1113" s="1218"/>
      <c r="J1113" s="1218"/>
      <c r="K1113" s="1218"/>
      <c r="L1113" s="1218"/>
      <c r="M1113" s="1218"/>
      <c r="N1113" s="1219"/>
      <c r="W1113" s="283"/>
    </row>
    <row r="1114" spans="2:23" ht="5.0999999999999996" customHeight="1" x14ac:dyDescent="0.2">
      <c r="C1114" s="354"/>
      <c r="D1114" s="355"/>
      <c r="E1114" s="359"/>
      <c r="F1114" s="369"/>
      <c r="G1114" s="370"/>
      <c r="H1114" s="370"/>
      <c r="I1114" s="370"/>
      <c r="J1114" s="370"/>
      <c r="K1114" s="370"/>
      <c r="L1114" s="370"/>
      <c r="M1114" s="370"/>
      <c r="N1114" s="371"/>
      <c r="W1114" s="283"/>
    </row>
    <row r="1115" spans="2:23" ht="12.75" customHeight="1" x14ac:dyDescent="0.2">
      <c r="C1115" s="354"/>
      <c r="D1115" s="358"/>
      <c r="E1115" s="360"/>
      <c r="F1115" s="1135" t="str">
        <f>IF(I923&lt;&gt;"",HYPERLINK("#" &amp; Q1115,EUConst_MsgDescription),"")</f>
        <v/>
      </c>
      <c r="G1115" s="1114"/>
      <c r="H1115" s="1114"/>
      <c r="I1115" s="1114"/>
      <c r="J1115" s="1114"/>
      <c r="K1115" s="1114"/>
      <c r="L1115" s="1114"/>
      <c r="M1115" s="1114"/>
      <c r="N1115" s="1115"/>
      <c r="P1115" s="24" t="s">
        <v>441</v>
      </c>
      <c r="Q1115" s="414" t="str">
        <f>"#"&amp;ADDRESS(ROW($C$10),COLUMN($C$10))</f>
        <v>#$C$10</v>
      </c>
      <c r="W1115" s="283"/>
    </row>
    <row r="1116" spans="2:23" ht="5.0999999999999996" customHeight="1" x14ac:dyDescent="0.2">
      <c r="C1116" s="354"/>
      <c r="D1116" s="358"/>
      <c r="E1116" s="361"/>
      <c r="F1116" s="1136"/>
      <c r="G1116" s="1136"/>
      <c r="H1116" s="1136"/>
      <c r="I1116" s="1136"/>
      <c r="J1116" s="1136"/>
      <c r="K1116" s="1136"/>
      <c r="L1116" s="1136"/>
      <c r="M1116" s="1136"/>
      <c r="N1116" s="1137"/>
      <c r="P1116" s="280"/>
      <c r="W1116" s="283"/>
    </row>
    <row r="1117" spans="2:23" ht="50.1" customHeight="1" x14ac:dyDescent="0.2">
      <c r="C1117" s="354"/>
      <c r="D1117" s="361"/>
      <c r="E1117" s="361"/>
      <c r="F1117" s="1077"/>
      <c r="G1117" s="1078"/>
      <c r="H1117" s="1078"/>
      <c r="I1117" s="1078"/>
      <c r="J1117" s="1078"/>
      <c r="K1117" s="1078"/>
      <c r="L1117" s="1078"/>
      <c r="M1117" s="1078"/>
      <c r="N1117" s="1079"/>
      <c r="W1117" s="282" t="b">
        <f>W1099</f>
        <v>0</v>
      </c>
    </row>
    <row r="1118" spans="2:23" ht="5.0999999999999996" customHeight="1" x14ac:dyDescent="0.2">
      <c r="C1118" s="354"/>
      <c r="D1118" s="358"/>
      <c r="E1118" s="355"/>
      <c r="F1118" s="355"/>
      <c r="G1118" s="355"/>
      <c r="H1118" s="355"/>
      <c r="I1118" s="355"/>
      <c r="J1118" s="355"/>
      <c r="K1118" s="355"/>
      <c r="L1118" s="355"/>
      <c r="M1118" s="355"/>
      <c r="N1118" s="356"/>
      <c r="W1118" s="282"/>
    </row>
    <row r="1119" spans="2:23" ht="12.75" customHeight="1" x14ac:dyDescent="0.2">
      <c r="C1119" s="354"/>
      <c r="D1119" s="358"/>
      <c r="E1119" s="360"/>
      <c r="F1119" s="1199" t="str">
        <f>Translations!$B$210</f>
        <v>Référence de fichiers externes, le cas échéant</v>
      </c>
      <c r="G1119" s="1199"/>
      <c r="H1119" s="1199"/>
      <c r="I1119" s="1199"/>
      <c r="J1119" s="1199"/>
      <c r="K1119" s="1049"/>
      <c r="L1119" s="1049"/>
      <c r="M1119" s="1049"/>
      <c r="N1119" s="1049"/>
      <c r="W1119" s="282" t="b">
        <f>W1117</f>
        <v>0</v>
      </c>
    </row>
    <row r="1120" spans="2:23" ht="5.0999999999999996" customHeight="1" x14ac:dyDescent="0.2">
      <c r="C1120" s="354"/>
      <c r="D1120" s="358"/>
      <c r="E1120" s="355"/>
      <c r="F1120" s="355"/>
      <c r="G1120" s="355"/>
      <c r="H1120" s="355"/>
      <c r="I1120" s="355"/>
      <c r="J1120" s="355"/>
      <c r="K1120" s="355"/>
      <c r="L1120" s="355"/>
      <c r="M1120" s="355"/>
      <c r="N1120" s="356"/>
      <c r="W1120" s="303"/>
    </row>
    <row r="1121" spans="1:26" ht="12.75" customHeight="1" x14ac:dyDescent="0.2">
      <c r="C1121" s="354"/>
      <c r="D1121" s="358" t="s">
        <v>120</v>
      </c>
      <c r="E1121" s="1220" t="str">
        <f>Translations!$B$258</f>
        <v>La hiérarchie a-t-elle été respectée?</v>
      </c>
      <c r="F1121" s="1220"/>
      <c r="G1121" s="1220"/>
      <c r="H1121" s="1221"/>
      <c r="I1121" s="291"/>
      <c r="J1121" s="366" t="str">
        <f>Translations!$B$259</f>
        <v xml:space="preserve"> Si tel n'est pas le cas, pourquoi?</v>
      </c>
      <c r="K1121" s="1087"/>
      <c r="L1121" s="1088"/>
      <c r="M1121" s="1088"/>
      <c r="N1121" s="1104"/>
      <c r="V1121" s="304" t="b">
        <f>W1119</f>
        <v>0</v>
      </c>
      <c r="W1121" s="289" t="b">
        <f>OR(W1117,AND(I1121&lt;&gt;"",I1121=TRUE))</f>
        <v>0</v>
      </c>
    </row>
    <row r="1122" spans="1:26" ht="5.0999999999999996" customHeight="1" x14ac:dyDescent="0.2">
      <c r="C1122" s="354"/>
      <c r="D1122" s="355"/>
      <c r="E1122" s="581"/>
      <c r="F1122" s="581"/>
      <c r="G1122" s="581"/>
      <c r="H1122" s="581"/>
      <c r="I1122" s="581"/>
      <c r="J1122" s="581"/>
      <c r="K1122" s="581"/>
      <c r="L1122" s="581"/>
      <c r="M1122" s="581"/>
      <c r="N1122" s="582"/>
      <c r="W1122" s="299"/>
    </row>
    <row r="1123" spans="1:26" ht="12.75" customHeight="1" x14ac:dyDescent="0.2">
      <c r="C1123" s="354"/>
      <c r="D1123" s="367"/>
      <c r="E1123" s="367"/>
      <c r="F1123" s="1218" t="str">
        <f>Translations!$B$264</f>
        <v>Autres précisions concernant l’écart pris rapport à la hiérarchie</v>
      </c>
      <c r="G1123" s="1218"/>
      <c r="H1123" s="1218"/>
      <c r="I1123" s="1218"/>
      <c r="J1123" s="1218"/>
      <c r="K1123" s="1218"/>
      <c r="L1123" s="1218"/>
      <c r="M1123" s="1218"/>
      <c r="N1123" s="1219"/>
      <c r="W1123" s="303"/>
    </row>
    <row r="1124" spans="1:26" ht="25.5" customHeight="1" thickBot="1" x14ac:dyDescent="0.25">
      <c r="C1124" s="354"/>
      <c r="D1124" s="367"/>
      <c r="E1124" s="367"/>
      <c r="F1124" s="1077"/>
      <c r="G1124" s="1078"/>
      <c r="H1124" s="1078"/>
      <c r="I1124" s="1078"/>
      <c r="J1124" s="1078"/>
      <c r="K1124" s="1078"/>
      <c r="L1124" s="1078"/>
      <c r="M1124" s="1078"/>
      <c r="N1124" s="1079"/>
      <c r="W1124" s="305" t="b">
        <f>W1121</f>
        <v>0</v>
      </c>
    </row>
    <row r="1125" spans="1:26" s="21" customFormat="1" ht="12.75" x14ac:dyDescent="0.2">
      <c r="A1125" s="19"/>
      <c r="B1125" s="38"/>
      <c r="C1125" s="373"/>
      <c r="D1125" s="374"/>
      <c r="E1125" s="374"/>
      <c r="F1125" s="374"/>
      <c r="G1125" s="374"/>
      <c r="H1125" s="374"/>
      <c r="I1125" s="374"/>
      <c r="J1125" s="374"/>
      <c r="K1125" s="374"/>
      <c r="L1125" s="374"/>
      <c r="M1125" s="374"/>
      <c r="N1125" s="375"/>
      <c r="O1125" s="38"/>
      <c r="P1125" s="140" t="str">
        <f>IF(OR(P923=1,AND(I923&lt;&gt;"",COUNTIF(P$2153:$P2749,"PRINT")=0)),"PRINT","")</f>
        <v>PRINT</v>
      </c>
      <c r="Q1125" s="24" t="s">
        <v>587</v>
      </c>
      <c r="R1125" s="25"/>
      <c r="S1125" s="25"/>
      <c r="T1125" s="24"/>
      <c r="U1125" s="24"/>
      <c r="V1125" s="24"/>
      <c r="W1125" s="24"/>
    </row>
    <row r="1126" spans="1:26" s="21" customFormat="1" ht="15" thickBot="1" x14ac:dyDescent="0.25">
      <c r="A1126" s="19"/>
      <c r="B1126" s="38"/>
      <c r="C1126" s="38"/>
      <c r="D1126" s="38"/>
      <c r="E1126" s="38"/>
      <c r="F1126" s="38"/>
      <c r="G1126" s="38"/>
      <c r="H1126" s="38"/>
      <c r="I1126" s="38"/>
      <c r="J1126" s="38"/>
      <c r="K1126" s="38"/>
      <c r="L1126" s="38"/>
      <c r="M1126" s="38"/>
      <c r="N1126" s="38"/>
      <c r="O1126" s="38"/>
      <c r="P1126" s="24"/>
      <c r="Q1126" s="24"/>
      <c r="R1126" s="25"/>
      <c r="S1126" s="25"/>
      <c r="T1126" s="24"/>
      <c r="U1126" s="24"/>
      <c r="V1126" s="24"/>
      <c r="W1126" s="24"/>
      <c r="X1126" s="273"/>
      <c r="Y1126" s="273"/>
      <c r="Z1126" s="273"/>
    </row>
    <row r="1127" spans="1:26" s="21" customFormat="1" ht="12.75" customHeight="1" thickBot="1" x14ac:dyDescent="0.3">
      <c r="A1127" s="19"/>
      <c r="B1127" s="38"/>
      <c r="C1127" s="315"/>
      <c r="D1127" s="315"/>
      <c r="E1127" s="315"/>
      <c r="F1127" s="315"/>
      <c r="G1127" s="315"/>
      <c r="H1127" s="315"/>
      <c r="I1127" s="315"/>
      <c r="J1127" s="315"/>
      <c r="K1127" s="315"/>
      <c r="L1127" s="315"/>
      <c r="M1127" s="315"/>
      <c r="N1127" s="315"/>
      <c r="O1127" s="38"/>
      <c r="P1127" s="24"/>
      <c r="Q1127" s="24"/>
      <c r="R1127" s="25"/>
      <c r="S1127" s="25"/>
      <c r="T1127" s="24"/>
      <c r="U1127" s="24"/>
      <c r="V1127" s="24"/>
      <c r="W1127" s="24"/>
      <c r="X1127" s="273"/>
      <c r="Y1127" s="273"/>
      <c r="Z1127" s="273"/>
    </row>
    <row r="1128" spans="1:26" s="270" customFormat="1" ht="15" customHeight="1" thickBot="1" x14ac:dyDescent="0.25">
      <c r="A1128" s="269"/>
      <c r="B1128" s="187"/>
      <c r="C1128" s="268">
        <f>C923+1</f>
        <v>6</v>
      </c>
      <c r="D1128" s="1160" t="str">
        <f>Translations!$B$295</f>
        <v>Sous-installation avec référentiel de produit:</v>
      </c>
      <c r="E1128" s="1161"/>
      <c r="F1128" s="1161"/>
      <c r="G1128" s="1161"/>
      <c r="H1128" s="1161"/>
      <c r="I1128" s="1162" t="str">
        <f>IF(INDEX(CNTR_SubInstListIsProdBM,$C1128),INDEX(CNTR_SubInstListNames,$C1128),"")</f>
        <v/>
      </c>
      <c r="J1128" s="1163"/>
      <c r="K1128" s="1163"/>
      <c r="L1128" s="1163"/>
      <c r="M1128" s="1163"/>
      <c r="N1128" s="1164"/>
      <c r="O1128" s="38"/>
      <c r="P1128" s="417">
        <v>1</v>
      </c>
      <c r="Q1128" s="274"/>
      <c r="R1128" s="293"/>
      <c r="S1128" s="293"/>
      <c r="T1128" s="293"/>
      <c r="U1128" s="269"/>
      <c r="V1128" s="397" t="s">
        <v>891</v>
      </c>
      <c r="W1128" s="398" t="b">
        <f>AND(CNTR_ExistSubInstEntries,I1128="")</f>
        <v>0</v>
      </c>
    </row>
    <row r="1129" spans="1:26" ht="12.75" customHeight="1" thickBot="1" x14ac:dyDescent="0.25">
      <c r="C1129" s="265"/>
      <c r="D1129" s="266"/>
      <c r="E1129" s="1173" t="str">
        <f>Translations!$B$296</f>
        <v>La dénomination de la sous-installation avec référentiel de produit s'affiche automatiquement, sur la base des données saisies sur la feuille «C_InstallationDescription».</v>
      </c>
      <c r="F1129" s="1174"/>
      <c r="G1129" s="1174"/>
      <c r="H1129" s="1174"/>
      <c r="I1129" s="1174"/>
      <c r="J1129" s="1174"/>
      <c r="K1129" s="1174"/>
      <c r="L1129" s="1174"/>
      <c r="M1129" s="1174"/>
      <c r="N1129" s="1175"/>
    </row>
    <row r="1130" spans="1:26" ht="5.0999999999999996" customHeight="1" x14ac:dyDescent="0.2">
      <c r="C1130" s="250"/>
      <c r="N1130" s="251"/>
    </row>
    <row r="1131" spans="1:26" ht="12.75" customHeight="1" x14ac:dyDescent="0.2">
      <c r="C1131" s="250"/>
      <c r="D1131" s="22" t="s">
        <v>112</v>
      </c>
      <c r="E1131" s="1062" t="str">
        <f>Translations!$B$297</f>
        <v>Limites du système de la sous-installation</v>
      </c>
      <c r="F1131" s="1062"/>
      <c r="G1131" s="1062"/>
      <c r="H1131" s="1062"/>
      <c r="I1131" s="1062"/>
      <c r="J1131" s="1062"/>
      <c r="K1131" s="1062"/>
      <c r="L1131" s="1062"/>
      <c r="M1131" s="1062"/>
      <c r="N1131" s="1176"/>
    </row>
    <row r="1132" spans="1:26" ht="5.0999999999999996" customHeight="1" x14ac:dyDescent="0.2">
      <c r="C1132" s="250"/>
      <c r="N1132" s="251"/>
    </row>
    <row r="1133" spans="1:26" ht="12.75" customHeight="1" x14ac:dyDescent="0.2">
      <c r="C1133" s="250"/>
      <c r="D1133" s="569" t="s">
        <v>118</v>
      </c>
      <c r="E1133" s="1108" t="str">
        <f>Translations!$B$249</f>
        <v>Informations relatives à la méthode appliquée</v>
      </c>
      <c r="F1133" s="1108"/>
      <c r="G1133" s="1108"/>
      <c r="H1133" s="1108"/>
      <c r="I1133" s="1108"/>
      <c r="J1133" s="1108"/>
      <c r="K1133" s="1108"/>
      <c r="L1133" s="1108"/>
      <c r="M1133" s="1108"/>
      <c r="N1133" s="1148"/>
    </row>
    <row r="1134" spans="1:26" s="345" customFormat="1" ht="5.0999999999999996" customHeight="1" x14ac:dyDescent="0.25">
      <c r="A1134" s="344"/>
      <c r="B1134" s="341"/>
      <c r="C1134" s="342"/>
      <c r="D1134" s="343"/>
      <c r="E1134" s="1106"/>
      <c r="F1134" s="1106"/>
      <c r="G1134" s="1106"/>
      <c r="H1134" s="1106"/>
      <c r="I1134" s="1106"/>
      <c r="J1134" s="1106"/>
      <c r="K1134" s="1106"/>
      <c r="L1134" s="1106"/>
      <c r="M1134" s="1106"/>
      <c r="N1134" s="1177"/>
      <c r="O1134" s="38"/>
      <c r="P1134" s="344"/>
      <c r="Q1134" s="344"/>
      <c r="R1134" s="344"/>
      <c r="S1134" s="344"/>
      <c r="T1134" s="344"/>
      <c r="U1134" s="344"/>
      <c r="V1134" s="344"/>
      <c r="W1134" s="344"/>
    </row>
    <row r="1135" spans="1:26" ht="50.1" customHeight="1" x14ac:dyDescent="0.2">
      <c r="C1135" s="250"/>
      <c r="D1135" s="569"/>
      <c r="E1135" s="1178"/>
      <c r="F1135" s="1179"/>
      <c r="G1135" s="1179"/>
      <c r="H1135" s="1179"/>
      <c r="I1135" s="1179"/>
      <c r="J1135" s="1179"/>
      <c r="K1135" s="1179"/>
      <c r="L1135" s="1179"/>
      <c r="M1135" s="1179"/>
      <c r="N1135" s="1180"/>
    </row>
    <row r="1136" spans="1:26" ht="5.0999999999999996" customHeight="1" x14ac:dyDescent="0.2">
      <c r="C1136" s="250"/>
      <c r="D1136" s="569"/>
      <c r="N1136" s="251"/>
    </row>
    <row r="1137" spans="1:23" ht="12.75" customHeight="1" x14ac:dyDescent="0.2">
      <c r="C1137" s="250"/>
      <c r="D1137" s="569" t="s">
        <v>119</v>
      </c>
      <c r="E1137" s="1181" t="str">
        <f>Translations!$B$210</f>
        <v>Référence de fichiers externes, le cas échéant</v>
      </c>
      <c r="F1137" s="1181"/>
      <c r="G1137" s="1181"/>
      <c r="H1137" s="1181"/>
      <c r="I1137" s="1181"/>
      <c r="J1137" s="1182"/>
      <c r="K1137" s="1049"/>
      <c r="L1137" s="1049"/>
      <c r="M1137" s="1049"/>
      <c r="N1137" s="1049"/>
    </row>
    <row r="1138" spans="1:23" ht="5.0999999999999996" customHeight="1" x14ac:dyDescent="0.2">
      <c r="C1138" s="250"/>
      <c r="D1138" s="569"/>
      <c r="N1138" s="251"/>
    </row>
    <row r="1139" spans="1:23" ht="12.75" customHeight="1" x14ac:dyDescent="0.2">
      <c r="C1139" s="250"/>
      <c r="D1139" s="27" t="s">
        <v>120</v>
      </c>
      <c r="E1139" s="1181" t="str">
        <f>Translations!$B$305</f>
        <v>Référence d’un schéma de procédé distinct détaillé, s’il y a lieu</v>
      </c>
      <c r="F1139" s="1181"/>
      <c r="G1139" s="1181"/>
      <c r="H1139" s="1181"/>
      <c r="I1139" s="1181"/>
      <c r="J1139" s="1182"/>
      <c r="K1139" s="1049"/>
      <c r="L1139" s="1049"/>
      <c r="M1139" s="1049"/>
      <c r="N1139" s="1049"/>
    </row>
    <row r="1140" spans="1:23" ht="5.0999999999999996" customHeight="1" x14ac:dyDescent="0.2">
      <c r="C1140" s="257"/>
      <c r="D1140" s="258"/>
      <c r="E1140" s="259"/>
      <c r="F1140" s="259"/>
      <c r="G1140" s="259"/>
      <c r="H1140" s="259"/>
      <c r="I1140" s="259"/>
      <c r="J1140" s="259"/>
      <c r="K1140" s="259"/>
      <c r="L1140" s="259"/>
      <c r="M1140" s="259"/>
      <c r="N1140" s="260"/>
    </row>
    <row r="1141" spans="1:23" ht="5.0999999999999996" customHeight="1" x14ac:dyDescent="0.2">
      <c r="C1141" s="250"/>
      <c r="D1141" s="569"/>
      <c r="N1141" s="251"/>
    </row>
    <row r="1142" spans="1:23" ht="12.75" customHeight="1" x14ac:dyDescent="0.2">
      <c r="C1142" s="250"/>
      <c r="D1142" s="22" t="s">
        <v>113</v>
      </c>
      <c r="E1142" s="1062" t="str">
        <f>Translations!$B$307</f>
        <v>Méthode de détermination des niveaux de production (= activité) annuelle</v>
      </c>
      <c r="F1142" s="1062"/>
      <c r="G1142" s="1062"/>
      <c r="H1142" s="1062"/>
      <c r="I1142" s="1062"/>
      <c r="J1142" s="1062"/>
      <c r="K1142" s="1062"/>
      <c r="L1142" s="1062"/>
      <c r="M1142" s="1062"/>
      <c r="N1142" s="1176"/>
    </row>
    <row r="1143" spans="1:23" ht="5.0999999999999996" customHeight="1" x14ac:dyDescent="0.2">
      <c r="C1143" s="250"/>
      <c r="D1143" s="22"/>
      <c r="E1143" s="569"/>
      <c r="F1143" s="569"/>
      <c r="G1143" s="569"/>
      <c r="H1143" s="569"/>
      <c r="I1143" s="569"/>
      <c r="J1143" s="569"/>
      <c r="K1143" s="569"/>
      <c r="L1143" s="569"/>
      <c r="M1143" s="569"/>
      <c r="N1143" s="570"/>
    </row>
    <row r="1144" spans="1:23" ht="12.75" customHeight="1" x14ac:dyDescent="0.2">
      <c r="C1144" s="250"/>
      <c r="D1144" s="569" t="s">
        <v>118</v>
      </c>
      <c r="E1144" s="1108" t="str">
        <f>Translations!$B$249</f>
        <v>Informations relatives à la méthode appliquée</v>
      </c>
      <c r="F1144" s="1108"/>
      <c r="G1144" s="1108"/>
      <c r="H1144" s="1108"/>
      <c r="I1144" s="1108"/>
      <c r="J1144" s="1108"/>
      <c r="K1144" s="1108"/>
      <c r="L1144" s="1108"/>
      <c r="M1144" s="1108"/>
      <c r="N1144" s="1148"/>
    </row>
    <row r="1145" spans="1:23" s="295" customFormat="1" ht="25.5" customHeight="1" x14ac:dyDescent="0.25">
      <c r="A1145" s="293"/>
      <c r="B1145" s="136"/>
      <c r="C1145" s="250"/>
      <c r="D1145" s="137"/>
      <c r="E1145" s="138"/>
      <c r="F1145" s="138"/>
      <c r="G1145" s="138"/>
      <c r="H1145" s="138"/>
      <c r="I1145" s="1112" t="str">
        <f>Translations!$B$254</f>
        <v>Source de données</v>
      </c>
      <c r="J1145" s="1112"/>
      <c r="K1145" s="1112" t="str">
        <f>Translations!$B$255</f>
        <v>Autre source de données (le cas échéant)</v>
      </c>
      <c r="L1145" s="1112"/>
      <c r="M1145" s="1112" t="str">
        <f>Translations!$B$255</f>
        <v>Autre source de données (le cas échéant)</v>
      </c>
      <c r="N1145" s="1112"/>
      <c r="O1145" s="38"/>
      <c r="P1145" s="293"/>
      <c r="Q1145" s="293"/>
      <c r="R1145" s="293"/>
      <c r="S1145" s="293"/>
      <c r="T1145" s="293"/>
      <c r="U1145" s="293"/>
      <c r="V1145" s="293"/>
      <c r="W1145" s="293"/>
    </row>
    <row r="1146" spans="1:23" ht="12.75" customHeight="1" x14ac:dyDescent="0.2">
      <c r="C1146" s="250"/>
      <c r="D1146" s="27"/>
      <c r="E1146" s="135" t="s">
        <v>864</v>
      </c>
      <c r="F1146" s="1074" t="str">
        <f>Translations!$B$310</f>
        <v>Quantités de produits</v>
      </c>
      <c r="G1146" s="1074"/>
      <c r="H1146" s="1075"/>
      <c r="I1146" s="1087"/>
      <c r="J1146" s="1088"/>
      <c r="K1146" s="1089"/>
      <c r="L1146" s="1090"/>
      <c r="M1146" s="1089"/>
      <c r="N1146" s="1091"/>
    </row>
    <row r="1147" spans="1:23" ht="5.0999999999999996" customHeight="1" x14ac:dyDescent="0.2">
      <c r="C1147" s="250"/>
      <c r="D1147" s="27"/>
      <c r="E1147" s="135"/>
      <c r="F1147" s="573"/>
      <c r="G1147" s="573"/>
      <c r="H1147" s="573"/>
      <c r="I1147" s="573"/>
      <c r="J1147" s="573"/>
      <c r="K1147" s="573"/>
      <c r="L1147" s="573"/>
      <c r="M1147" s="573"/>
      <c r="N1147" s="574"/>
    </row>
    <row r="1148" spans="1:23" ht="12.75" customHeight="1" x14ac:dyDescent="0.2">
      <c r="C1148" s="250"/>
      <c r="D1148" s="569"/>
      <c r="E1148" s="135" t="s">
        <v>865</v>
      </c>
      <c r="F1148" s="1074" t="str">
        <f>Translations!$B$311</f>
        <v>Quantités annuelles de produits</v>
      </c>
      <c r="G1148" s="1074"/>
      <c r="H1148" s="1075"/>
      <c r="I1148" s="1184"/>
      <c r="J1148" s="1184"/>
      <c r="K1148" s="1184"/>
      <c r="L1148" s="1184"/>
      <c r="M1148" s="1184"/>
      <c r="N1148" s="1184"/>
    </row>
    <row r="1149" spans="1:23" ht="5.0999999999999996" customHeight="1" x14ac:dyDescent="0.2">
      <c r="C1149" s="250"/>
      <c r="D1149" s="569"/>
      <c r="N1149" s="251"/>
    </row>
    <row r="1150" spans="1:23" s="21" customFormat="1" ht="12.75" customHeight="1" x14ac:dyDescent="0.25">
      <c r="A1150" s="19"/>
      <c r="B1150" s="219"/>
      <c r="C1150" s="253"/>
      <c r="D1150" s="254"/>
      <c r="E1150" s="135" t="s">
        <v>866</v>
      </c>
      <c r="F1150" s="1074" t="str">
        <f>Translations!$B$312</f>
        <v>Obligations de déclaration spécifiques:</v>
      </c>
      <c r="G1150" s="1074"/>
      <c r="H1150" s="1075"/>
      <c r="I1150" s="1124" t="str">
        <f>IF(I1128="","",HYPERLINK(INDEX(EUconst_BMlistSpecialJumpTable,MATCH(I1128,EUconst_BMlistNames,0)),INDEX(EUconst_BMlistSpecialReporting,MATCH(I1128,EUconst_BMlistNames,0))))</f>
        <v/>
      </c>
      <c r="J1150" s="1125"/>
      <c r="K1150" s="1125"/>
      <c r="L1150" s="1125"/>
      <c r="M1150" s="1125"/>
      <c r="N1150" s="1126"/>
      <c r="O1150" s="38"/>
      <c r="P1150" s="220" t="s">
        <v>695</v>
      </c>
      <c r="Q1150" s="221" t="str">
        <f>IF(I1128="","",IF(AND(INDEX(EUconst_BMlistSpecialJumpTable,MATCH(I1128,EUconst_BMlistNames,0))&lt;&gt;"",INDEX(EUconst_BMlistMainNumberOfBM,MATCH(I1128,EUconst_BMlistNames,0))&lt;&gt;47),TRUE,FALSE))</f>
        <v/>
      </c>
      <c r="R1150" s="25"/>
      <c r="S1150" s="25"/>
      <c r="T1150" s="24"/>
      <c r="U1150" s="24"/>
      <c r="V1150" s="24"/>
      <c r="W1150" s="24"/>
    </row>
    <row r="1151" spans="1:23" s="21" customFormat="1" ht="5.0999999999999996" customHeight="1" x14ac:dyDescent="0.25">
      <c r="A1151" s="19"/>
      <c r="B1151" s="219"/>
      <c r="C1151" s="253"/>
      <c r="D1151" s="255"/>
      <c r="F1151" s="1116"/>
      <c r="G1151" s="1116"/>
      <c r="H1151" s="1116"/>
      <c r="I1151" s="1116"/>
      <c r="J1151" s="1116"/>
      <c r="K1151" s="1116"/>
      <c r="L1151" s="1116"/>
      <c r="M1151" s="1116"/>
      <c r="N1151" s="1183"/>
      <c r="O1151" s="38"/>
      <c r="P1151" s="25"/>
      <c r="Q1151" s="24"/>
      <c r="R1151" s="25"/>
      <c r="S1151" s="25"/>
      <c r="T1151" s="24"/>
      <c r="U1151" s="24"/>
      <c r="V1151" s="24"/>
      <c r="W1151" s="24"/>
    </row>
    <row r="1152" spans="1:23" ht="12.75" customHeight="1" x14ac:dyDescent="0.2">
      <c r="C1152" s="250"/>
      <c r="D1152" s="569"/>
      <c r="E1152" s="135" t="s">
        <v>867</v>
      </c>
      <c r="F1152" s="1076" t="str">
        <f>Translations!$B$257</f>
        <v>Description de la méthode appliquée</v>
      </c>
      <c r="G1152" s="1076"/>
      <c r="H1152" s="1076"/>
      <c r="I1152" s="1076"/>
      <c r="J1152" s="1076"/>
      <c r="K1152" s="1076"/>
      <c r="L1152" s="1076"/>
      <c r="M1152" s="1076"/>
      <c r="N1152" s="1167"/>
    </row>
    <row r="1153" spans="3:23" ht="12.75" customHeight="1" x14ac:dyDescent="0.2">
      <c r="C1153" s="250"/>
      <c r="D1153" s="569"/>
      <c r="E1153" s="135"/>
      <c r="F1153" s="1135" t="str">
        <f>IF(I1128&lt;&gt;"",HYPERLINK("#" &amp; Q1153,EUConst_MsgDescription),"")</f>
        <v/>
      </c>
      <c r="G1153" s="1114"/>
      <c r="H1153" s="1114"/>
      <c r="I1153" s="1114"/>
      <c r="J1153" s="1114"/>
      <c r="K1153" s="1114"/>
      <c r="L1153" s="1114"/>
      <c r="M1153" s="1114"/>
      <c r="N1153" s="1115"/>
      <c r="P1153" s="24" t="s">
        <v>441</v>
      </c>
      <c r="Q1153" s="414" t="str">
        <f>"#"&amp;ADDRESS(ROW($C$11),COLUMN($C$11))</f>
        <v>#$C$11</v>
      </c>
    </row>
    <row r="1154" spans="3:23" ht="5.0999999999999996" customHeight="1" x14ac:dyDescent="0.2">
      <c r="C1154" s="250"/>
      <c r="D1154" s="569"/>
      <c r="E1154" s="26"/>
      <c r="F1154" s="1116"/>
      <c r="G1154" s="1116"/>
      <c r="H1154" s="1116"/>
      <c r="I1154" s="1116"/>
      <c r="J1154" s="1116"/>
      <c r="K1154" s="1116"/>
      <c r="L1154" s="1116"/>
      <c r="M1154" s="1116"/>
      <c r="N1154" s="1183"/>
      <c r="P1154" s="280"/>
    </row>
    <row r="1155" spans="3:23" ht="50.1" customHeight="1" x14ac:dyDescent="0.2">
      <c r="C1155" s="250"/>
      <c r="D1155" s="26"/>
      <c r="E1155" s="296"/>
      <c r="F1155" s="1117"/>
      <c r="G1155" s="1118"/>
      <c r="H1155" s="1118"/>
      <c r="I1155" s="1118"/>
      <c r="J1155" s="1118"/>
      <c r="K1155" s="1118"/>
      <c r="L1155" s="1118"/>
      <c r="M1155" s="1118"/>
      <c r="N1155" s="1119"/>
    </row>
    <row r="1156" spans="3:23" ht="5.0999999999999996" customHeight="1" thickBot="1" x14ac:dyDescent="0.25">
      <c r="C1156" s="250"/>
      <c r="N1156" s="251"/>
    </row>
    <row r="1157" spans="3:23" ht="12.75" customHeight="1" x14ac:dyDescent="0.2">
      <c r="C1157" s="250"/>
      <c r="D1157" s="569"/>
      <c r="E1157" s="135"/>
      <c r="F1157" s="1120" t="str">
        <f>Translations!$B$210</f>
        <v>Référence de fichiers externes, le cas échéant</v>
      </c>
      <c r="G1157" s="1120"/>
      <c r="H1157" s="1120"/>
      <c r="I1157" s="1120"/>
      <c r="J1157" s="1120"/>
      <c r="K1157" s="1049"/>
      <c r="L1157" s="1049"/>
      <c r="M1157" s="1049"/>
      <c r="N1157" s="1049"/>
      <c r="W1157" s="297" t="s">
        <v>417</v>
      </c>
    </row>
    <row r="1158" spans="3:23" ht="5.0999999999999996" customHeight="1" x14ac:dyDescent="0.2">
      <c r="C1158" s="250"/>
      <c r="D1158" s="569"/>
      <c r="N1158" s="251"/>
      <c r="W1158" s="283"/>
    </row>
    <row r="1159" spans="3:23" ht="12.75" customHeight="1" x14ac:dyDescent="0.2">
      <c r="C1159" s="250"/>
      <c r="D1159" s="569" t="s">
        <v>119</v>
      </c>
      <c r="E1159" s="1102" t="str">
        <f>Translations!$B$258</f>
        <v>La hiérarchie a-t-elle été respectée?</v>
      </c>
      <c r="F1159" s="1102"/>
      <c r="G1159" s="1102"/>
      <c r="H1159" s="1103"/>
      <c r="I1159" s="291"/>
      <c r="J1159" s="298" t="str">
        <f>Translations!$B$259</f>
        <v xml:space="preserve"> Si tel n'est pas le cas, pourquoi?</v>
      </c>
      <c r="K1159" s="1087"/>
      <c r="L1159" s="1088"/>
      <c r="M1159" s="1088"/>
      <c r="N1159" s="1104"/>
      <c r="W1159" s="289" t="b">
        <f>AND(I1159&lt;&gt;"",I1159=TRUE)</f>
        <v>0</v>
      </c>
    </row>
    <row r="1160" spans="3:23" ht="5.0999999999999996" customHeight="1" x14ac:dyDescent="0.2">
      <c r="C1160" s="250"/>
      <c r="E1160" s="575"/>
      <c r="F1160" s="575"/>
      <c r="G1160" s="575"/>
      <c r="H1160" s="575"/>
      <c r="I1160" s="575"/>
      <c r="J1160" s="575"/>
      <c r="K1160" s="575"/>
      <c r="L1160" s="575"/>
      <c r="M1160" s="575"/>
      <c r="N1160" s="583"/>
      <c r="W1160" s="283"/>
    </row>
    <row r="1161" spans="3:23" ht="12.75" customHeight="1" x14ac:dyDescent="0.2">
      <c r="C1161" s="250"/>
      <c r="D1161" s="569"/>
      <c r="E1161" s="569"/>
      <c r="F1161" s="1076" t="str">
        <f>Translations!$B$264</f>
        <v>Autres précisions concernant l’écart pris rapport à la hiérarchie</v>
      </c>
      <c r="G1161" s="1076"/>
      <c r="H1161" s="1076"/>
      <c r="I1161" s="1076"/>
      <c r="J1161" s="1076"/>
      <c r="K1161" s="1076"/>
      <c r="L1161" s="1076"/>
      <c r="M1161" s="1076"/>
      <c r="N1161" s="1167"/>
      <c r="W1161" s="283"/>
    </row>
    <row r="1162" spans="3:23" ht="25.5" customHeight="1" thickBot="1" x14ac:dyDescent="0.25">
      <c r="C1162" s="250"/>
      <c r="E1162" s="569"/>
      <c r="F1162" s="1168"/>
      <c r="G1162" s="1169"/>
      <c r="H1162" s="1169"/>
      <c r="I1162" s="1169"/>
      <c r="J1162" s="1169"/>
      <c r="K1162" s="1169"/>
      <c r="L1162" s="1169"/>
      <c r="M1162" s="1169"/>
      <c r="N1162" s="1170"/>
      <c r="W1162" s="300" t="b">
        <f>W1159</f>
        <v>0</v>
      </c>
    </row>
    <row r="1163" spans="3:23" ht="5.0999999999999996" customHeight="1" x14ac:dyDescent="0.2">
      <c r="C1163" s="250"/>
      <c r="D1163" s="569"/>
      <c r="N1163" s="251"/>
    </row>
    <row r="1164" spans="3:23" ht="12.75" customHeight="1" x14ac:dyDescent="0.2">
      <c r="C1164" s="250"/>
      <c r="D1164" s="27" t="s">
        <v>120</v>
      </c>
      <c r="E1164" s="1171" t="str">
        <f>Translations!$B$828</f>
        <v>Description de la méthode utilisée aux fins du suivi des marchandises et produits fabriqués</v>
      </c>
      <c r="F1164" s="1171"/>
      <c r="G1164" s="1171"/>
      <c r="H1164" s="1171"/>
      <c r="I1164" s="1171"/>
      <c r="J1164" s="1171"/>
      <c r="K1164" s="1171"/>
      <c r="L1164" s="1171"/>
      <c r="M1164" s="1171"/>
      <c r="N1164" s="1172"/>
    </row>
    <row r="1165" spans="3:23" ht="5.0999999999999996" customHeight="1" x14ac:dyDescent="0.2">
      <c r="C1165" s="250"/>
      <c r="E1165" s="1045"/>
      <c r="F1165" s="1046"/>
      <c r="G1165" s="1046"/>
      <c r="H1165" s="1046"/>
      <c r="I1165" s="1046"/>
      <c r="J1165" s="1046"/>
      <c r="K1165" s="1046"/>
      <c r="L1165" s="1046"/>
      <c r="M1165" s="1046"/>
      <c r="N1165" s="1165"/>
    </row>
    <row r="1166" spans="3:23" ht="50.1" customHeight="1" x14ac:dyDescent="0.2">
      <c r="C1166" s="250"/>
      <c r="D1166" s="569"/>
      <c r="E1166" s="296"/>
      <c r="F1166" s="1087"/>
      <c r="G1166" s="1088"/>
      <c r="H1166" s="1088"/>
      <c r="I1166" s="1088"/>
      <c r="J1166" s="1088"/>
      <c r="K1166" s="1088"/>
      <c r="L1166" s="1088"/>
      <c r="M1166" s="1088"/>
      <c r="N1166" s="1104"/>
    </row>
    <row r="1167" spans="3:23" ht="5.0999999999999996" customHeight="1" x14ac:dyDescent="0.2">
      <c r="C1167" s="250"/>
      <c r="N1167" s="251"/>
    </row>
    <row r="1168" spans="3:23" ht="5.0999999999999996" customHeight="1" x14ac:dyDescent="0.2">
      <c r="C1168" s="261"/>
      <c r="D1168" s="264"/>
      <c r="E1168" s="262"/>
      <c r="F1168" s="262"/>
      <c r="G1168" s="262"/>
      <c r="H1168" s="262"/>
      <c r="I1168" s="262"/>
      <c r="J1168" s="262"/>
      <c r="K1168" s="262"/>
      <c r="L1168" s="262"/>
      <c r="M1168" s="262"/>
      <c r="N1168" s="263"/>
    </row>
    <row r="1169" spans="1:23" s="21" customFormat="1" ht="14.25" customHeight="1" x14ac:dyDescent="0.2">
      <c r="A1169" s="19"/>
      <c r="B1169" s="38"/>
      <c r="C1169" s="250"/>
      <c r="D1169" s="22" t="s">
        <v>114</v>
      </c>
      <c r="E1169" s="1105" t="str">
        <f>Translations!$B$322</f>
        <v>Consommation d'électricité pertinente</v>
      </c>
      <c r="F1169" s="1105"/>
      <c r="G1169" s="1105"/>
      <c r="H1169" s="1105"/>
      <c r="I1169" s="1105"/>
      <c r="J1169" s="1105"/>
      <c r="K1169" s="1105"/>
      <c r="L1169" s="1105"/>
      <c r="M1169" s="1105"/>
      <c r="N1169" s="1189"/>
      <c r="O1169" s="38"/>
      <c r="P1169" s="24" t="s">
        <v>441</v>
      </c>
      <c r="Q1169" s="414" t="str">
        <f>"#"&amp;ADDRESS(ROW(D1254),COLUMN(D1254))</f>
        <v>#$D$1254</v>
      </c>
      <c r="R1169" s="25"/>
      <c r="S1169" s="25"/>
      <c r="T1169" s="19"/>
      <c r="U1169" s="19"/>
      <c r="V1169" s="274"/>
      <c r="W1169" s="274"/>
    </row>
    <row r="1170" spans="1:23" ht="12.75" customHeight="1" thickBot="1" x14ac:dyDescent="0.25">
      <c r="C1170" s="250"/>
      <c r="D1170" s="569" t="s">
        <v>118</v>
      </c>
      <c r="E1170" s="1108" t="str">
        <f>Translations!$B$249</f>
        <v>Informations relatives à la méthode appliquée</v>
      </c>
      <c r="F1170" s="1108"/>
      <c r="G1170" s="1108"/>
      <c r="H1170" s="1108"/>
      <c r="I1170" s="1108"/>
      <c r="J1170" s="1108"/>
      <c r="K1170" s="1108"/>
      <c r="L1170" s="1108"/>
      <c r="M1170" s="1108"/>
      <c r="N1170" s="1148"/>
      <c r="P1170" s="280"/>
      <c r="T1170" s="19"/>
    </row>
    <row r="1171" spans="1:23" ht="25.5" customHeight="1" thickBot="1" x14ac:dyDescent="0.25">
      <c r="B1171" s="273"/>
      <c r="C1171" s="250"/>
      <c r="E1171" s="569"/>
      <c r="I1171" s="1112" t="str">
        <f>Translations!$B$254</f>
        <v>Source de données</v>
      </c>
      <c r="J1171" s="1112"/>
      <c r="K1171" s="1112" t="str">
        <f>Translations!$B$255</f>
        <v>Autre source de données (le cas échéant)</v>
      </c>
      <c r="L1171" s="1112"/>
      <c r="M1171" s="1112" t="str">
        <f>Translations!$B$255</f>
        <v>Autre source de données (le cas échéant)</v>
      </c>
      <c r="N1171" s="1112"/>
      <c r="S1171" s="297" t="s">
        <v>1910</v>
      </c>
      <c r="U1171" s="280"/>
      <c r="V1171" s="280"/>
      <c r="W1171" s="297" t="s">
        <v>417</v>
      </c>
    </row>
    <row r="1172" spans="1:23" ht="12.75" customHeight="1" x14ac:dyDescent="0.2">
      <c r="B1172" s="273"/>
      <c r="C1172" s="250"/>
      <c r="E1172" s="569" t="s">
        <v>864</v>
      </c>
      <c r="F1172" s="1074" t="str">
        <f>Translations!$B$322</f>
        <v>Consommation d'électricité pertinente</v>
      </c>
      <c r="G1172" s="1074"/>
      <c r="H1172" s="1075"/>
      <c r="I1172" s="1184"/>
      <c r="J1172" s="1184"/>
      <c r="K1172" s="1111"/>
      <c r="L1172" s="1111"/>
      <c r="M1172" s="1111"/>
      <c r="N1172" s="1111"/>
      <c r="S1172" s="282" t="b">
        <f>IF(I1128&lt;&gt;"",IF(INDEX(EUconst_BMlistElExchangability,MATCH(I1128,EUconst_BMlistNames,0))=TRUE,FALSE,TRUE),FALSE)</f>
        <v>0</v>
      </c>
      <c r="U1172" s="280"/>
      <c r="V1172" s="280"/>
      <c r="W1172" s="545"/>
    </row>
    <row r="1173" spans="1:23" ht="5.0999999999999996" customHeight="1" x14ac:dyDescent="0.2">
      <c r="B1173" s="273"/>
      <c r="C1173" s="250"/>
      <c r="D1173" s="569"/>
      <c r="N1173" s="251"/>
      <c r="S1173" s="283"/>
      <c r="W1173" s="283"/>
    </row>
    <row r="1174" spans="1:23" ht="12.75" customHeight="1" x14ac:dyDescent="0.2">
      <c r="B1174" s="273"/>
      <c r="C1174" s="250"/>
      <c r="D1174" s="569"/>
      <c r="E1174" s="135" t="s">
        <v>865</v>
      </c>
      <c r="F1174" s="1076" t="str">
        <f>Translations!$B$257</f>
        <v>Description de la méthode appliquée</v>
      </c>
      <c r="G1174" s="1076"/>
      <c r="H1174" s="1076"/>
      <c r="I1174" s="1076"/>
      <c r="J1174" s="1076"/>
      <c r="K1174" s="1076"/>
      <c r="L1174" s="1076"/>
      <c r="M1174" s="1076"/>
      <c r="N1174" s="1167"/>
      <c r="S1174" s="283"/>
      <c r="W1174" s="283"/>
    </row>
    <row r="1175" spans="1:23" ht="5.0999999999999996" customHeight="1" x14ac:dyDescent="0.2">
      <c r="B1175" s="273"/>
      <c r="C1175" s="250"/>
      <c r="E1175" s="252"/>
      <c r="F1175" s="571"/>
      <c r="G1175" s="572"/>
      <c r="H1175" s="572"/>
      <c r="I1175" s="572"/>
      <c r="J1175" s="572"/>
      <c r="K1175" s="572"/>
      <c r="L1175" s="572"/>
      <c r="M1175" s="572"/>
      <c r="N1175" s="578"/>
      <c r="S1175" s="283"/>
      <c r="W1175" s="283"/>
    </row>
    <row r="1176" spans="1:23" ht="12.75" customHeight="1" x14ac:dyDescent="0.2">
      <c r="B1176" s="273"/>
      <c r="C1176" s="250"/>
      <c r="D1176" s="569"/>
      <c r="E1176" s="135"/>
      <c r="F1176" s="1135" t="str">
        <f>IF(AND(I1128&lt;&gt;"",J1169=""),HYPERLINK("#" &amp; Q1176,EUConst_MsgDescription),"")</f>
        <v/>
      </c>
      <c r="G1176" s="1114"/>
      <c r="H1176" s="1114"/>
      <c r="I1176" s="1114"/>
      <c r="J1176" s="1114"/>
      <c r="K1176" s="1114"/>
      <c r="L1176" s="1114"/>
      <c r="M1176" s="1114"/>
      <c r="N1176" s="1115"/>
      <c r="P1176" s="24" t="s">
        <v>441</v>
      </c>
      <c r="Q1176" s="414" t="str">
        <f>"#"&amp;ADDRESS(ROW($C$10),COLUMN($C$10))</f>
        <v>#$C$10</v>
      </c>
      <c r="S1176" s="283"/>
      <c r="W1176" s="283"/>
    </row>
    <row r="1177" spans="1:23" ht="5.0999999999999996" customHeight="1" x14ac:dyDescent="0.2">
      <c r="B1177" s="273"/>
      <c r="C1177" s="250"/>
      <c r="D1177" s="569"/>
      <c r="E1177" s="26"/>
      <c r="F1177" s="1194"/>
      <c r="G1177" s="1194"/>
      <c r="H1177" s="1194"/>
      <c r="I1177" s="1194"/>
      <c r="J1177" s="1194"/>
      <c r="K1177" s="1194"/>
      <c r="L1177" s="1194"/>
      <c r="M1177" s="1194"/>
      <c r="N1177" s="1195"/>
      <c r="P1177" s="280"/>
      <c r="S1177" s="283"/>
      <c r="W1177" s="283"/>
    </row>
    <row r="1178" spans="1:23" ht="50.1" customHeight="1" x14ac:dyDescent="0.2">
      <c r="B1178" s="273"/>
      <c r="C1178" s="250"/>
      <c r="D1178" s="26"/>
      <c r="E1178" s="296"/>
      <c r="F1178" s="1196"/>
      <c r="G1178" s="1197"/>
      <c r="H1178" s="1197"/>
      <c r="I1178" s="1197"/>
      <c r="J1178" s="1197"/>
      <c r="K1178" s="1197"/>
      <c r="L1178" s="1197"/>
      <c r="M1178" s="1197"/>
      <c r="N1178" s="1198"/>
      <c r="S1178" s="282" t="b">
        <f>S1172</f>
        <v>0</v>
      </c>
      <c r="W1178" s="282"/>
    </row>
    <row r="1179" spans="1:23" ht="5.0999999999999996" customHeight="1" x14ac:dyDescent="0.2">
      <c r="B1179" s="273"/>
      <c r="C1179" s="250"/>
      <c r="D1179" s="569"/>
      <c r="N1179" s="251"/>
      <c r="S1179" s="283"/>
      <c r="W1179" s="283"/>
    </row>
    <row r="1180" spans="1:23" ht="12.75" customHeight="1" x14ac:dyDescent="0.2">
      <c r="B1180" s="273"/>
      <c r="C1180" s="250"/>
      <c r="D1180" s="569"/>
      <c r="E1180" s="135"/>
      <c r="F1180" s="1120" t="str">
        <f>Translations!$B$210</f>
        <v>Référence de fichiers externes, le cas échéant</v>
      </c>
      <c r="G1180" s="1120"/>
      <c r="H1180" s="1120"/>
      <c r="I1180" s="1120"/>
      <c r="J1180" s="1120"/>
      <c r="K1180" s="1049"/>
      <c r="L1180" s="1049"/>
      <c r="M1180" s="1049"/>
      <c r="N1180" s="1049"/>
      <c r="S1180" s="283"/>
      <c r="W1180" s="282"/>
    </row>
    <row r="1181" spans="1:23" ht="5.0999999999999996" customHeight="1" x14ac:dyDescent="0.2">
      <c r="B1181" s="273"/>
      <c r="C1181" s="250"/>
      <c r="D1181" s="569"/>
      <c r="N1181" s="251"/>
      <c r="S1181" s="283"/>
      <c r="W1181" s="283"/>
    </row>
    <row r="1182" spans="1:23" ht="12.75" customHeight="1" x14ac:dyDescent="0.2">
      <c r="B1182" s="273"/>
      <c r="C1182" s="250"/>
      <c r="D1182" s="569" t="s">
        <v>119</v>
      </c>
      <c r="E1182" s="1102" t="str">
        <f>Translations!$B$258</f>
        <v>La hiérarchie a-t-elle été respectée?</v>
      </c>
      <c r="F1182" s="1102"/>
      <c r="G1182" s="1102"/>
      <c r="H1182" s="1103"/>
      <c r="I1182" s="291"/>
      <c r="J1182" s="298" t="str">
        <f>Translations!$B$259</f>
        <v xml:space="preserve"> Si tel n'est pas le cas, pourquoi?</v>
      </c>
      <c r="K1182" s="1087"/>
      <c r="L1182" s="1088"/>
      <c r="M1182" s="1088"/>
      <c r="N1182" s="1104"/>
      <c r="S1182" s="282" t="b">
        <f>S1178</f>
        <v>0</v>
      </c>
      <c r="W1182" s="289" t="b">
        <f>OR(W1180,AND(I1182&lt;&gt;"",I1182=TRUE))</f>
        <v>0</v>
      </c>
    </row>
    <row r="1183" spans="1:23" ht="12.75" customHeight="1" x14ac:dyDescent="0.2">
      <c r="B1183" s="273"/>
      <c r="C1183" s="250"/>
      <c r="D1183" s="569"/>
      <c r="E1183" s="252" t="s">
        <v>263</v>
      </c>
      <c r="F1183" s="1050" t="str">
        <f>Translations!$B$263</f>
        <v>Coûts excessifs: l’utilisation de meilleures sources de données entraînerait des coûts excessifs.</v>
      </c>
      <c r="G1183" s="1098"/>
      <c r="H1183" s="1098"/>
      <c r="I1183" s="1098"/>
      <c r="J1183" s="1098"/>
      <c r="K1183" s="1098"/>
      <c r="L1183" s="1098"/>
      <c r="M1183" s="1098"/>
      <c r="N1183" s="1134"/>
      <c r="S1183" s="283"/>
      <c r="W1183" s="283"/>
    </row>
    <row r="1184" spans="1:23" ht="5.0999999999999996" customHeight="1" x14ac:dyDescent="0.2">
      <c r="B1184" s="273"/>
      <c r="C1184" s="250"/>
      <c r="E1184" s="575"/>
      <c r="F1184" s="575"/>
      <c r="G1184" s="575"/>
      <c r="H1184" s="575"/>
      <c r="I1184" s="575"/>
      <c r="J1184" s="575"/>
      <c r="K1184" s="575"/>
      <c r="L1184" s="575"/>
      <c r="M1184" s="575"/>
      <c r="N1184" s="583"/>
      <c r="S1184" s="283"/>
      <c r="W1184" s="283"/>
    </row>
    <row r="1185" spans="2:23" ht="12.75" customHeight="1" x14ac:dyDescent="0.2">
      <c r="B1185" s="273"/>
      <c r="C1185" s="250"/>
      <c r="D1185" s="569"/>
      <c r="E1185" s="569"/>
      <c r="F1185" s="1076" t="str">
        <f>Translations!$B$264</f>
        <v>Autres précisions concernant l’écart pris rapport à la hiérarchie</v>
      </c>
      <c r="G1185" s="1076"/>
      <c r="H1185" s="1076"/>
      <c r="I1185" s="1076"/>
      <c r="J1185" s="1076"/>
      <c r="K1185" s="1076"/>
      <c r="L1185" s="1076"/>
      <c r="M1185" s="1076"/>
      <c r="N1185" s="1167"/>
      <c r="S1185" s="283"/>
      <c r="W1185" s="283"/>
    </row>
    <row r="1186" spans="2:23" ht="25.5" customHeight="1" thickBot="1" x14ac:dyDescent="0.25">
      <c r="B1186" s="273"/>
      <c r="C1186" s="250"/>
      <c r="E1186" s="569"/>
      <c r="F1186" s="1077"/>
      <c r="G1186" s="1078"/>
      <c r="H1186" s="1078"/>
      <c r="I1186" s="1078"/>
      <c r="J1186" s="1078"/>
      <c r="K1186" s="1078"/>
      <c r="L1186" s="1078"/>
      <c r="M1186" s="1078"/>
      <c r="N1186" s="1079"/>
      <c r="S1186" s="305" t="b">
        <f>S1182</f>
        <v>0</v>
      </c>
      <c r="W1186" s="300" t="b">
        <f>W1182</f>
        <v>0</v>
      </c>
    </row>
    <row r="1187" spans="2:23" ht="5.0999999999999996" customHeight="1" x14ac:dyDescent="0.2">
      <c r="B1187" s="273"/>
      <c r="C1187" s="250"/>
      <c r="N1187" s="251"/>
    </row>
    <row r="1188" spans="2:23" ht="5.0999999999999996" customHeight="1" x14ac:dyDescent="0.2">
      <c r="B1188" s="273"/>
      <c r="C1188" s="261"/>
      <c r="D1188" s="264"/>
      <c r="E1188" s="262"/>
      <c r="F1188" s="262"/>
      <c r="G1188" s="262"/>
      <c r="H1188" s="262"/>
      <c r="I1188" s="262"/>
      <c r="J1188" s="262"/>
      <c r="K1188" s="262"/>
      <c r="L1188" s="262"/>
      <c r="M1188" s="262"/>
      <c r="N1188" s="263"/>
    </row>
    <row r="1189" spans="2:23" ht="12.75" customHeight="1" x14ac:dyDescent="0.2">
      <c r="B1189" s="273"/>
      <c r="C1189" s="385"/>
      <c r="D1189" s="386" t="s">
        <v>115</v>
      </c>
      <c r="E1189" s="1190" t="str">
        <f>Translations!$B$324</f>
        <v>Les flux de chaleur mesurable importés d’installations ou d’entités ne relevant pas du SEQE sont-ils pertinents?</v>
      </c>
      <c r="F1189" s="1190"/>
      <c r="G1189" s="1190"/>
      <c r="H1189" s="1190"/>
      <c r="I1189" s="1190"/>
      <c r="J1189" s="1190"/>
      <c r="K1189" s="1190"/>
      <c r="L1189" s="1190"/>
      <c r="M1189" s="1141"/>
      <c r="N1189" s="1141"/>
      <c r="P1189" s="280"/>
      <c r="R1189" s="285"/>
    </row>
    <row r="1190" spans="2:23" ht="5.0999999999999996" customHeight="1" x14ac:dyDescent="0.2">
      <c r="B1190" s="273"/>
      <c r="C1190" s="385"/>
      <c r="D1190" s="21"/>
      <c r="E1190" s="579"/>
      <c r="F1190" s="579"/>
      <c r="G1190" s="579"/>
      <c r="H1190" s="579"/>
      <c r="I1190" s="579"/>
      <c r="J1190" s="579"/>
      <c r="K1190" s="579"/>
      <c r="L1190" s="579"/>
      <c r="M1190" s="579"/>
      <c r="N1190" s="587"/>
      <c r="P1190" s="280"/>
      <c r="R1190" s="285"/>
    </row>
    <row r="1191" spans="2:23" ht="12.75" customHeight="1" x14ac:dyDescent="0.2">
      <c r="B1191" s="273"/>
      <c r="C1191" s="385"/>
      <c r="D1191" s="21"/>
      <c r="E1191" s="21"/>
      <c r="F1191" s="1192" t="str">
        <f>Translations!$B$257</f>
        <v>Description de la méthode appliquée</v>
      </c>
      <c r="G1191" s="1192"/>
      <c r="H1191" s="1192"/>
      <c r="I1191" s="1192"/>
      <c r="J1191" s="1192"/>
      <c r="K1191" s="1192"/>
      <c r="L1191" s="1192"/>
      <c r="M1191" s="1192"/>
      <c r="N1191" s="1193"/>
      <c r="P1191" s="280"/>
      <c r="R1191" s="285"/>
    </row>
    <row r="1192" spans="2:23" ht="5.0999999999999996" customHeight="1" thickBot="1" x14ac:dyDescent="0.25">
      <c r="B1192" s="273"/>
      <c r="C1192" s="385"/>
      <c r="D1192" s="21"/>
      <c r="E1192" s="252"/>
      <c r="F1192" s="388"/>
      <c r="G1192" s="389"/>
      <c r="H1192" s="389"/>
      <c r="I1192" s="389"/>
      <c r="J1192" s="389"/>
      <c r="K1192" s="389"/>
      <c r="L1192" s="389"/>
      <c r="M1192" s="389"/>
      <c r="N1192" s="390"/>
    </row>
    <row r="1193" spans="2:23" ht="12.75" customHeight="1" x14ac:dyDescent="0.2">
      <c r="B1193" s="273"/>
      <c r="C1193" s="385"/>
      <c r="D1193" s="387"/>
      <c r="E1193" s="391"/>
      <c r="F1193" s="1135" t="str">
        <f>IF(I1128&lt;&gt;"",HYPERLINK("#" &amp; Q1193,EUConst_MsgDescription),"")</f>
        <v/>
      </c>
      <c r="G1193" s="1114"/>
      <c r="H1193" s="1114"/>
      <c r="I1193" s="1114"/>
      <c r="J1193" s="1114"/>
      <c r="K1193" s="1114"/>
      <c r="L1193" s="1114"/>
      <c r="M1193" s="1114"/>
      <c r="N1193" s="1115"/>
      <c r="P1193" s="24" t="s">
        <v>441</v>
      </c>
      <c r="Q1193" s="414" t="str">
        <f>"#"&amp;ADDRESS(ROW($C$10),COLUMN($C$10))</f>
        <v>#$C$10</v>
      </c>
      <c r="W1193" s="297" t="s">
        <v>417</v>
      </c>
    </row>
    <row r="1194" spans="2:23" ht="5.0999999999999996" customHeight="1" thickBot="1" x14ac:dyDescent="0.25">
      <c r="B1194" s="273"/>
      <c r="C1194" s="385"/>
      <c r="D1194" s="387"/>
      <c r="E1194" s="391"/>
      <c r="F1194" s="1200"/>
      <c r="G1194" s="1201"/>
      <c r="H1194" s="1201"/>
      <c r="I1194" s="1201"/>
      <c r="J1194" s="1201"/>
      <c r="K1194" s="1201"/>
      <c r="L1194" s="1201"/>
      <c r="M1194" s="1201"/>
      <c r="N1194" s="1202"/>
      <c r="P1194" s="24"/>
      <c r="W1194" s="283"/>
    </row>
    <row r="1195" spans="2:23" ht="50.1" customHeight="1" thickBot="1" x14ac:dyDescent="0.25">
      <c r="B1195" s="273"/>
      <c r="C1195" s="385"/>
      <c r="D1195" s="21"/>
      <c r="E1195" s="21"/>
      <c r="F1195" s="1077"/>
      <c r="G1195" s="1078"/>
      <c r="H1195" s="1078"/>
      <c r="I1195" s="1078"/>
      <c r="J1195" s="1078"/>
      <c r="K1195" s="1078"/>
      <c r="L1195" s="1078"/>
      <c r="M1195" s="1078"/>
      <c r="N1195" s="1079"/>
      <c r="P1195" s="280"/>
      <c r="R1195" s="285"/>
      <c r="V1195" s="285"/>
      <c r="W1195" s="421" t="b">
        <f>OR(W1189,AND(M1189&lt;&gt;"",M1189=FALSE))</f>
        <v>0</v>
      </c>
    </row>
    <row r="1196" spans="2:23" ht="5.0999999999999996" customHeight="1" x14ac:dyDescent="0.2">
      <c r="B1196" s="273"/>
      <c r="C1196" s="385"/>
      <c r="D1196" s="387"/>
      <c r="E1196" s="392"/>
      <c r="F1196" s="580"/>
      <c r="G1196" s="580"/>
      <c r="H1196" s="580"/>
      <c r="I1196" s="580"/>
      <c r="J1196" s="580"/>
      <c r="K1196" s="580"/>
      <c r="L1196" s="580"/>
      <c r="M1196" s="580"/>
      <c r="N1196" s="393"/>
      <c r="P1196" s="280"/>
      <c r="R1196" s="285"/>
    </row>
    <row r="1197" spans="2:23" ht="12.75" customHeight="1" x14ac:dyDescent="0.2">
      <c r="B1197" s="273"/>
      <c r="C1197" s="394"/>
      <c r="D1197" s="395"/>
      <c r="E1197" s="395"/>
      <c r="F1197" s="395"/>
      <c r="G1197" s="395"/>
      <c r="H1197" s="395"/>
      <c r="I1197" s="395"/>
      <c r="J1197" s="395"/>
      <c r="K1197" s="395"/>
      <c r="L1197" s="395"/>
      <c r="M1197" s="395"/>
      <c r="N1197" s="396"/>
    </row>
    <row r="1198" spans="2:23" ht="15" customHeight="1" x14ac:dyDescent="0.2">
      <c r="B1198" s="273"/>
      <c r="C1198" s="354"/>
      <c r="D1198" s="1203" t="str">
        <f>Translations!$B$329</f>
        <v>Données requises pour déterminer le taux d’amélioration du référentiel conformément à l’article 10 bis, paragraphe 2, de la directive</v>
      </c>
      <c r="E1198" s="1204"/>
      <c r="F1198" s="1204"/>
      <c r="G1198" s="1204"/>
      <c r="H1198" s="1204"/>
      <c r="I1198" s="1204"/>
      <c r="J1198" s="1204"/>
      <c r="K1198" s="1204"/>
      <c r="L1198" s="1204"/>
      <c r="M1198" s="1204"/>
      <c r="N1198" s="1205"/>
    </row>
    <row r="1199" spans="2:23" ht="5.0999999999999996" customHeight="1" x14ac:dyDescent="0.2">
      <c r="B1199" s="273"/>
      <c r="C1199" s="354"/>
      <c r="D1199" s="355"/>
      <c r="E1199" s="355"/>
      <c r="F1199" s="355"/>
      <c r="G1199" s="355"/>
      <c r="H1199" s="355"/>
      <c r="I1199" s="355"/>
      <c r="J1199" s="355"/>
      <c r="K1199" s="355"/>
      <c r="L1199" s="355"/>
      <c r="M1199" s="355"/>
      <c r="N1199" s="356"/>
    </row>
    <row r="1200" spans="2:23" ht="12.75" customHeight="1" x14ac:dyDescent="0.2">
      <c r="B1200" s="273"/>
      <c r="C1200" s="354"/>
      <c r="D1200" s="357" t="s">
        <v>116</v>
      </c>
      <c r="E1200" s="1206" t="str">
        <f>Translations!$B$330</f>
        <v>Émissions directement attribuables</v>
      </c>
      <c r="F1200" s="1206"/>
      <c r="G1200" s="1206"/>
      <c r="H1200" s="1206"/>
      <c r="I1200" s="1206"/>
      <c r="J1200" s="1206"/>
      <c r="K1200" s="1206"/>
      <c r="L1200" s="1206"/>
      <c r="M1200" s="1206"/>
      <c r="N1200" s="1207"/>
    </row>
    <row r="1201" spans="2:23" ht="12.75" customHeight="1" x14ac:dyDescent="0.2">
      <c r="B1201" s="273"/>
      <c r="C1201" s="354"/>
      <c r="D1201" s="358" t="s">
        <v>118</v>
      </c>
      <c r="E1201" s="1140" t="str">
        <f>Translations!$B$331</f>
        <v>Attribution d’émissions directement imputables</v>
      </c>
      <c r="F1201" s="1140"/>
      <c r="G1201" s="1140"/>
      <c r="H1201" s="1140"/>
      <c r="I1201" s="1140"/>
      <c r="J1201" s="1140"/>
      <c r="K1201" s="1140"/>
      <c r="L1201" s="1140"/>
      <c r="M1201" s="1140"/>
      <c r="N1201" s="1208"/>
      <c r="P1201" s="280"/>
      <c r="T1201" s="19"/>
    </row>
    <row r="1202" spans="2:23" ht="5.0999999999999996" customHeight="1" x14ac:dyDescent="0.2">
      <c r="B1202" s="273"/>
      <c r="C1202" s="354"/>
      <c r="D1202" s="355"/>
      <c r="E1202" s="1142"/>
      <c r="F1202" s="1143"/>
      <c r="G1202" s="1143"/>
      <c r="H1202" s="1143"/>
      <c r="I1202" s="1143"/>
      <c r="J1202" s="1143"/>
      <c r="K1202" s="1143"/>
      <c r="L1202" s="1143"/>
      <c r="M1202" s="1143"/>
      <c r="N1202" s="1144"/>
    </row>
    <row r="1203" spans="2:23" ht="12.75" customHeight="1" x14ac:dyDescent="0.2">
      <c r="B1203" s="273"/>
      <c r="C1203" s="354"/>
      <c r="D1203" s="358"/>
      <c r="E1203" s="360"/>
      <c r="F1203" s="1135" t="str">
        <f>IF(I1128&lt;&gt;"",HYPERLINK("#" &amp; Q1203,EUConst_MsgDescription),"")</f>
        <v/>
      </c>
      <c r="G1203" s="1114"/>
      <c r="H1203" s="1114"/>
      <c r="I1203" s="1114"/>
      <c r="J1203" s="1114"/>
      <c r="K1203" s="1114"/>
      <c r="L1203" s="1114"/>
      <c r="M1203" s="1114"/>
      <c r="N1203" s="1115"/>
      <c r="P1203" s="24" t="s">
        <v>441</v>
      </c>
      <c r="Q1203" s="414" t="str">
        <f>"#"&amp;ADDRESS(ROW($C$10),COLUMN($C$10))</f>
        <v>#$C$10</v>
      </c>
    </row>
    <row r="1204" spans="2:23" ht="5.0999999999999996" customHeight="1" x14ac:dyDescent="0.2">
      <c r="B1204" s="273"/>
      <c r="C1204" s="354"/>
      <c r="D1204" s="358"/>
      <c r="E1204" s="361"/>
      <c r="F1204" s="1136"/>
      <c r="G1204" s="1136"/>
      <c r="H1204" s="1136"/>
      <c r="I1204" s="1136"/>
      <c r="J1204" s="1136"/>
      <c r="K1204" s="1136"/>
      <c r="L1204" s="1136"/>
      <c r="M1204" s="1136"/>
      <c r="N1204" s="1137"/>
      <c r="P1204" s="280"/>
    </row>
    <row r="1205" spans="2:23" ht="50.1" customHeight="1" x14ac:dyDescent="0.2">
      <c r="B1205" s="273"/>
      <c r="C1205" s="354"/>
      <c r="D1205" s="355"/>
      <c r="E1205" s="355"/>
      <c r="F1205" s="1117"/>
      <c r="G1205" s="1118"/>
      <c r="H1205" s="1118"/>
      <c r="I1205" s="1118"/>
      <c r="J1205" s="1118"/>
      <c r="K1205" s="1118"/>
      <c r="L1205" s="1118"/>
      <c r="M1205" s="1118"/>
      <c r="N1205" s="1119"/>
    </row>
    <row r="1206" spans="2:23" ht="5.0999999999999996" customHeight="1" x14ac:dyDescent="0.2">
      <c r="B1206" s="273"/>
      <c r="C1206" s="354"/>
      <c r="D1206" s="355"/>
      <c r="E1206" s="355"/>
      <c r="F1206" s="355"/>
      <c r="G1206" s="355"/>
      <c r="H1206" s="355"/>
      <c r="I1206" s="355"/>
      <c r="J1206" s="355"/>
      <c r="K1206" s="355"/>
      <c r="L1206" s="355"/>
      <c r="M1206" s="355"/>
      <c r="N1206" s="356"/>
    </row>
    <row r="1207" spans="2:23" ht="12.75" customHeight="1" x14ac:dyDescent="0.2">
      <c r="B1207" s="273"/>
      <c r="C1207" s="354"/>
      <c r="D1207" s="355"/>
      <c r="E1207" s="355"/>
      <c r="F1207" s="1199" t="str">
        <f>Translations!$B$210</f>
        <v>Référence de fichiers externes, le cas échéant</v>
      </c>
      <c r="G1207" s="1199"/>
      <c r="H1207" s="1199"/>
      <c r="I1207" s="1199"/>
      <c r="J1207" s="1199"/>
      <c r="K1207" s="1049"/>
      <c r="L1207" s="1049"/>
      <c r="M1207" s="1049"/>
      <c r="N1207" s="1049"/>
    </row>
    <row r="1208" spans="2:23" ht="5.0999999999999996" customHeight="1" x14ac:dyDescent="0.2">
      <c r="B1208" s="273"/>
      <c r="C1208" s="354"/>
      <c r="D1208" s="355"/>
      <c r="E1208" s="355"/>
      <c r="F1208" s="362"/>
      <c r="G1208" s="362"/>
      <c r="H1208" s="362"/>
      <c r="I1208" s="362"/>
      <c r="J1208" s="362"/>
      <c r="K1208" s="362"/>
      <c r="L1208" s="362"/>
      <c r="M1208" s="362"/>
      <c r="N1208" s="363"/>
    </row>
    <row r="1209" spans="2:23" ht="12.75" customHeight="1" x14ac:dyDescent="0.2">
      <c r="B1209" s="273"/>
      <c r="C1209" s="354"/>
      <c r="D1209" s="358" t="s">
        <v>119</v>
      </c>
      <c r="E1209" s="1140" t="str">
        <f>Translations!$B$337</f>
        <v>D’autres flux internes sont-ils pertinents?</v>
      </c>
      <c r="F1209" s="1140"/>
      <c r="G1209" s="1140"/>
      <c r="H1209" s="1140"/>
      <c r="I1209" s="1140"/>
      <c r="J1209" s="1140"/>
      <c r="K1209" s="1140"/>
      <c r="L1209" s="1140"/>
      <c r="M1209" s="1141"/>
      <c r="N1209" s="1141"/>
      <c r="P1209" s="280"/>
      <c r="T1209" s="19"/>
    </row>
    <row r="1210" spans="2:23" ht="5.0999999999999996" customHeight="1" x14ac:dyDescent="0.2">
      <c r="B1210" s="273"/>
      <c r="C1210" s="354"/>
      <c r="D1210" s="358"/>
      <c r="E1210" s="359"/>
      <c r="F1210" s="1142"/>
      <c r="G1210" s="1142"/>
      <c r="H1210" s="1142"/>
      <c r="I1210" s="1142"/>
      <c r="J1210" s="1142"/>
      <c r="K1210" s="1142"/>
      <c r="L1210" s="1142"/>
      <c r="M1210" s="1142"/>
      <c r="N1210" s="1233"/>
    </row>
    <row r="1211" spans="2:23" ht="25.5" customHeight="1" thickBot="1" x14ac:dyDescent="0.25">
      <c r="B1211" s="273"/>
      <c r="C1211" s="354"/>
      <c r="D1211" s="355"/>
      <c r="E1211" s="355"/>
      <c r="F1211" s="355"/>
      <c r="G1211" s="355"/>
      <c r="H1211" s="355"/>
      <c r="I1211" s="1215" t="str">
        <f>Translations!$B$254</f>
        <v>Source de données</v>
      </c>
      <c r="J1211" s="1215"/>
      <c r="K1211" s="1215" t="str">
        <f>Translations!$B$255</f>
        <v>Autre source de données (le cas échéant)</v>
      </c>
      <c r="L1211" s="1215"/>
      <c r="M1211" s="1215" t="str">
        <f>Translations!$B$255</f>
        <v>Autre source de données (le cas échéant)</v>
      </c>
      <c r="N1211" s="1215"/>
      <c r="P1211" s="280"/>
      <c r="W1211" s="274" t="s">
        <v>417</v>
      </c>
    </row>
    <row r="1212" spans="2:23" ht="12.75" customHeight="1" x14ac:dyDescent="0.2">
      <c r="B1212" s="273"/>
      <c r="C1212" s="354"/>
      <c r="D1212" s="358"/>
      <c r="E1212" s="360" t="s">
        <v>864</v>
      </c>
      <c r="F1212" s="1212" t="str">
        <f>Translations!$B$342</f>
        <v>Quantités importées ou exportées</v>
      </c>
      <c r="G1212" s="1213"/>
      <c r="H1212" s="1213"/>
      <c r="I1212" s="1184"/>
      <c r="J1212" s="1184"/>
      <c r="K1212" s="1111"/>
      <c r="L1212" s="1111"/>
      <c r="M1212" s="1111"/>
      <c r="N1212" s="1111"/>
      <c r="W1212" s="281" t="b">
        <f>AND(M1209&lt;&gt;"",M1209=FALSE)</f>
        <v>0</v>
      </c>
    </row>
    <row r="1213" spans="2:23" ht="12.75" customHeight="1" x14ac:dyDescent="0.2">
      <c r="B1213" s="273"/>
      <c r="C1213" s="354"/>
      <c r="D1213" s="358"/>
      <c r="E1213" s="360" t="s">
        <v>865</v>
      </c>
      <c r="F1213" s="1212" t="str">
        <f>Translations!$B$256</f>
        <v>Contenu énergétique</v>
      </c>
      <c r="G1213" s="1213"/>
      <c r="H1213" s="1213"/>
      <c r="I1213" s="1184"/>
      <c r="J1213" s="1184"/>
      <c r="K1213" s="1111"/>
      <c r="L1213" s="1111"/>
      <c r="M1213" s="1111"/>
      <c r="N1213" s="1111"/>
      <c r="W1213" s="303" t="b">
        <f>W1212</f>
        <v>0</v>
      </c>
    </row>
    <row r="1214" spans="2:23" ht="12.75" customHeight="1" x14ac:dyDescent="0.2">
      <c r="B1214" s="273"/>
      <c r="C1214" s="354"/>
      <c r="D1214" s="358"/>
      <c r="E1214" s="360" t="s">
        <v>866</v>
      </c>
      <c r="F1214" s="1214" t="str">
        <f>Translations!$B$343</f>
        <v>Facteur d’émission ou teneur en carbone</v>
      </c>
      <c r="G1214" s="1214"/>
      <c r="H1214" s="1212"/>
      <c r="I1214" s="1087"/>
      <c r="J1214" s="1104"/>
      <c r="K1214" s="1089"/>
      <c r="L1214" s="1091"/>
      <c r="M1214" s="1089"/>
      <c r="N1214" s="1091"/>
      <c r="W1214" s="303" t="b">
        <f>W1213</f>
        <v>0</v>
      </c>
    </row>
    <row r="1215" spans="2:23" ht="12.75" customHeight="1" x14ac:dyDescent="0.2">
      <c r="B1215" s="273"/>
      <c r="C1215" s="354"/>
      <c r="D1215" s="358"/>
      <c r="E1215" s="360" t="s">
        <v>867</v>
      </c>
      <c r="F1215" s="1214" t="str">
        <f>Translations!$B$344</f>
        <v>Teneur en biomasse</v>
      </c>
      <c r="G1215" s="1214"/>
      <c r="H1215" s="1212"/>
      <c r="I1215" s="1087"/>
      <c r="J1215" s="1104"/>
      <c r="K1215" s="1089"/>
      <c r="L1215" s="1091"/>
      <c r="M1215" s="1089"/>
      <c r="N1215" s="1091"/>
      <c r="W1215" s="303" t="b">
        <f>W1214</f>
        <v>0</v>
      </c>
    </row>
    <row r="1216" spans="2:23" ht="5.0999999999999996" customHeight="1" x14ac:dyDescent="0.2">
      <c r="B1216" s="273"/>
      <c r="C1216" s="354"/>
      <c r="D1216" s="358"/>
      <c r="E1216" s="355"/>
      <c r="F1216" s="355"/>
      <c r="G1216" s="355"/>
      <c r="H1216" s="355"/>
      <c r="I1216" s="355"/>
      <c r="J1216" s="355"/>
      <c r="K1216" s="355"/>
      <c r="L1216" s="355"/>
      <c r="M1216" s="355"/>
      <c r="N1216" s="356"/>
      <c r="P1216" s="280"/>
      <c r="W1216" s="283"/>
    </row>
    <row r="1217" spans="1:23" ht="12.75" customHeight="1" x14ac:dyDescent="0.2">
      <c r="B1217" s="273"/>
      <c r="C1217" s="354"/>
      <c r="D1217" s="358"/>
      <c r="E1217" s="360" t="s">
        <v>868</v>
      </c>
      <c r="F1217" s="1218" t="str">
        <f>Translations!$B$257</f>
        <v>Description de la méthode appliquée</v>
      </c>
      <c r="G1217" s="1218"/>
      <c r="H1217" s="1218"/>
      <c r="I1217" s="1218"/>
      <c r="J1217" s="1218"/>
      <c r="K1217" s="1218"/>
      <c r="L1217" s="1218"/>
      <c r="M1217" s="1218"/>
      <c r="N1217" s="1219"/>
      <c r="P1217" s="280"/>
      <c r="W1217" s="283"/>
    </row>
    <row r="1218" spans="1:23" ht="5.0999999999999996" customHeight="1" x14ac:dyDescent="0.2">
      <c r="B1218" s="273"/>
      <c r="C1218" s="354"/>
      <c r="D1218" s="355"/>
      <c r="E1218" s="359"/>
      <c r="F1218" s="577"/>
      <c r="G1218" s="584"/>
      <c r="H1218" s="584"/>
      <c r="I1218" s="584"/>
      <c r="J1218" s="584"/>
      <c r="K1218" s="584"/>
      <c r="L1218" s="584"/>
      <c r="M1218" s="584"/>
      <c r="N1218" s="585"/>
      <c r="W1218" s="283"/>
    </row>
    <row r="1219" spans="1:23" ht="12.75" customHeight="1" x14ac:dyDescent="0.2">
      <c r="B1219" s="273"/>
      <c r="C1219" s="354"/>
      <c r="D1219" s="358"/>
      <c r="E1219" s="360"/>
      <c r="F1219" s="1135" t="str">
        <f>IF(I1128&lt;&gt;"",HYPERLINK("#" &amp; Q1219,EUConst_MsgDescription),"")</f>
        <v/>
      </c>
      <c r="G1219" s="1114"/>
      <c r="H1219" s="1114"/>
      <c r="I1219" s="1114"/>
      <c r="J1219" s="1114"/>
      <c r="K1219" s="1114"/>
      <c r="L1219" s="1114"/>
      <c r="M1219" s="1114"/>
      <c r="N1219" s="1115"/>
      <c r="P1219" s="24" t="s">
        <v>441</v>
      </c>
      <c r="Q1219" s="414" t="str">
        <f>"#"&amp;ADDRESS(ROW($C$10),COLUMN($C$10))</f>
        <v>#$C$10</v>
      </c>
      <c r="W1219" s="283"/>
    </row>
    <row r="1220" spans="1:23" ht="5.0999999999999996" customHeight="1" x14ac:dyDescent="0.2">
      <c r="B1220" s="273"/>
      <c r="C1220" s="354"/>
      <c r="D1220" s="358"/>
      <c r="E1220" s="361"/>
      <c r="F1220" s="1136"/>
      <c r="G1220" s="1136"/>
      <c r="H1220" s="1136"/>
      <c r="I1220" s="1136"/>
      <c r="J1220" s="1136"/>
      <c r="K1220" s="1136"/>
      <c r="L1220" s="1136"/>
      <c r="M1220" s="1136"/>
      <c r="N1220" s="1137"/>
      <c r="P1220" s="280"/>
      <c r="W1220" s="283"/>
    </row>
    <row r="1221" spans="1:23" s="278" customFormat="1" ht="50.1" customHeight="1" x14ac:dyDescent="0.2">
      <c r="A1221" s="285"/>
      <c r="B1221" s="12"/>
      <c r="C1221" s="354"/>
      <c r="D1221" s="361"/>
      <c r="E1221" s="361"/>
      <c r="F1221" s="1077"/>
      <c r="G1221" s="1078"/>
      <c r="H1221" s="1078"/>
      <c r="I1221" s="1078"/>
      <c r="J1221" s="1078"/>
      <c r="K1221" s="1078"/>
      <c r="L1221" s="1078"/>
      <c r="M1221" s="1078"/>
      <c r="N1221" s="1079"/>
      <c r="O1221" s="38"/>
      <c r="P1221" s="284"/>
      <c r="Q1221" s="285"/>
      <c r="R1221" s="285"/>
      <c r="S1221" s="274"/>
      <c r="T1221" s="274"/>
      <c r="U1221" s="285"/>
      <c r="V1221" s="285"/>
      <c r="W1221" s="286" t="b">
        <f>W1215</f>
        <v>0</v>
      </c>
    </row>
    <row r="1222" spans="1:23" ht="5.0999999999999996" customHeight="1" x14ac:dyDescent="0.2">
      <c r="C1222" s="354"/>
      <c r="D1222" s="358"/>
      <c r="E1222" s="355"/>
      <c r="F1222" s="355"/>
      <c r="G1222" s="355"/>
      <c r="H1222" s="355"/>
      <c r="I1222" s="355"/>
      <c r="J1222" s="355"/>
      <c r="K1222" s="355"/>
      <c r="L1222" s="355"/>
      <c r="M1222" s="355"/>
      <c r="N1222" s="356"/>
      <c r="W1222" s="283"/>
    </row>
    <row r="1223" spans="1:23" ht="12.75" customHeight="1" thickBot="1" x14ac:dyDescent="0.25">
      <c r="C1223" s="354"/>
      <c r="D1223" s="358"/>
      <c r="E1223" s="360"/>
      <c r="F1223" s="1199" t="str">
        <f>Translations!$B$210</f>
        <v>Référence de fichiers externes, le cas échéant</v>
      </c>
      <c r="G1223" s="1199"/>
      <c r="H1223" s="1199"/>
      <c r="I1223" s="1199"/>
      <c r="J1223" s="1199"/>
      <c r="K1223" s="1049"/>
      <c r="L1223" s="1049"/>
      <c r="M1223" s="1049"/>
      <c r="N1223" s="1049"/>
      <c r="W1223" s="290" t="b">
        <f>W1221</f>
        <v>0</v>
      </c>
    </row>
    <row r="1224" spans="1:23" ht="5.0999999999999996" customHeight="1" x14ac:dyDescent="0.2">
      <c r="C1224" s="354"/>
      <c r="D1224" s="358"/>
      <c r="E1224" s="355"/>
      <c r="F1224" s="355"/>
      <c r="G1224" s="355"/>
      <c r="H1224" s="355"/>
      <c r="I1224" s="355"/>
      <c r="J1224" s="355"/>
      <c r="K1224" s="355"/>
      <c r="L1224" s="355"/>
      <c r="M1224" s="355"/>
      <c r="N1224" s="356"/>
      <c r="P1224" s="280"/>
    </row>
    <row r="1225" spans="1:23" ht="12.75" customHeight="1" thickBot="1" x14ac:dyDescent="0.25">
      <c r="C1225" s="354"/>
      <c r="D1225" s="358" t="s">
        <v>120</v>
      </c>
      <c r="E1225" s="1140" t="str">
        <f>Translations!$B$345</f>
        <v>Le CO2 transféré importé ou exporté est-il pertinent?</v>
      </c>
      <c r="F1225" s="1140"/>
      <c r="G1225" s="1140"/>
      <c r="H1225" s="1140"/>
      <c r="I1225" s="1140"/>
      <c r="J1225" s="1140"/>
      <c r="K1225" s="1140"/>
      <c r="L1225" s="1140"/>
      <c r="M1225" s="1141"/>
      <c r="N1225" s="1141"/>
      <c r="P1225" s="280"/>
      <c r="T1225" s="19"/>
    </row>
    <row r="1226" spans="1:23" ht="5.0999999999999996" customHeight="1" thickBot="1" x14ac:dyDescent="0.25">
      <c r="C1226" s="354"/>
      <c r="D1226" s="355"/>
      <c r="E1226" s="1142"/>
      <c r="F1226" s="1143"/>
      <c r="G1226" s="1143"/>
      <c r="H1226" s="1143"/>
      <c r="I1226" s="1143"/>
      <c r="J1226" s="1143"/>
      <c r="K1226" s="1143"/>
      <c r="L1226" s="1143"/>
      <c r="M1226" s="1143"/>
      <c r="N1226" s="1144"/>
      <c r="W1226" s="297" t="s">
        <v>417</v>
      </c>
    </row>
    <row r="1227" spans="1:23" ht="25.5" customHeight="1" x14ac:dyDescent="0.2">
      <c r="C1227" s="354"/>
      <c r="D1227" s="355"/>
      <c r="E1227" s="355"/>
      <c r="F1227" s="1117"/>
      <c r="G1227" s="1118"/>
      <c r="H1227" s="1118"/>
      <c r="I1227" s="1118"/>
      <c r="J1227" s="1118"/>
      <c r="K1227" s="1118"/>
      <c r="L1227" s="1118"/>
      <c r="M1227" s="1118"/>
      <c r="N1227" s="1119"/>
      <c r="W1227" s="281" t="b">
        <f>AND(M1225&lt;&gt;"",M1225=FALSE)</f>
        <v>0</v>
      </c>
    </row>
    <row r="1228" spans="1:23" ht="5.0999999999999996" customHeight="1" x14ac:dyDescent="0.2">
      <c r="C1228" s="354"/>
      <c r="D1228" s="355"/>
      <c r="E1228" s="355"/>
      <c r="F1228" s="355"/>
      <c r="G1228" s="355"/>
      <c r="H1228" s="355"/>
      <c r="I1228" s="355"/>
      <c r="J1228" s="355"/>
      <c r="K1228" s="355"/>
      <c r="L1228" s="355"/>
      <c r="M1228" s="355"/>
      <c r="N1228" s="356"/>
      <c r="W1228" s="283"/>
    </row>
    <row r="1229" spans="1:23" ht="12.75" customHeight="1" thickBot="1" x14ac:dyDescent="0.25">
      <c r="C1229" s="354"/>
      <c r="D1229" s="355"/>
      <c r="E1229" s="355"/>
      <c r="F1229" s="1199" t="str">
        <f>Translations!$B$210</f>
        <v>Référence de fichiers externes, le cas échéant</v>
      </c>
      <c r="G1229" s="1199"/>
      <c r="H1229" s="1199"/>
      <c r="I1229" s="1199"/>
      <c r="J1229" s="1199"/>
      <c r="K1229" s="1049"/>
      <c r="L1229" s="1049"/>
      <c r="M1229" s="1049"/>
      <c r="N1229" s="1049"/>
      <c r="W1229" s="305" t="b">
        <f>W1227</f>
        <v>0</v>
      </c>
    </row>
    <row r="1230" spans="1:23" ht="5.0999999999999996" customHeight="1" x14ac:dyDescent="0.2">
      <c r="C1230" s="354"/>
      <c r="D1230" s="358"/>
      <c r="E1230" s="355"/>
      <c r="F1230" s="355"/>
      <c r="G1230" s="355"/>
      <c r="H1230" s="355"/>
      <c r="I1230" s="355"/>
      <c r="J1230" s="355"/>
      <c r="K1230" s="355"/>
      <c r="L1230" s="355"/>
      <c r="M1230" s="355"/>
      <c r="N1230" s="356"/>
    </row>
    <row r="1231" spans="1:23" ht="5.0999999999999996" customHeight="1" x14ac:dyDescent="0.2">
      <c r="C1231" s="351"/>
      <c r="D1231" s="364"/>
      <c r="E1231" s="352"/>
      <c r="F1231" s="352"/>
      <c r="G1231" s="352"/>
      <c r="H1231" s="352"/>
      <c r="I1231" s="352"/>
      <c r="J1231" s="352"/>
      <c r="K1231" s="352"/>
      <c r="L1231" s="352"/>
      <c r="M1231" s="352"/>
      <c r="N1231" s="353"/>
    </row>
    <row r="1232" spans="1:23" ht="12.75" customHeight="1" x14ac:dyDescent="0.2">
      <c r="C1232" s="354"/>
      <c r="D1232" s="357" t="s">
        <v>117</v>
      </c>
      <c r="E1232" s="1216" t="str">
        <f>Translations!$B$831</f>
        <v>Apport d’énergie à cette sous-installation et facteur d’émission pertinent</v>
      </c>
      <c r="F1232" s="1216"/>
      <c r="G1232" s="1216"/>
      <c r="H1232" s="1216"/>
      <c r="I1232" s="1216"/>
      <c r="J1232" s="1216"/>
      <c r="K1232" s="1216"/>
      <c r="L1232" s="1216"/>
      <c r="M1232" s="1216"/>
      <c r="N1232" s="1217"/>
    </row>
    <row r="1233" spans="2:23" ht="5.0999999999999996" customHeight="1" x14ac:dyDescent="0.2">
      <c r="C1233" s="354"/>
      <c r="D1233" s="355"/>
      <c r="E1233" s="1209"/>
      <c r="F1233" s="1210"/>
      <c r="G1233" s="1210"/>
      <c r="H1233" s="1210"/>
      <c r="I1233" s="1210"/>
      <c r="J1233" s="1210"/>
      <c r="K1233" s="1210"/>
      <c r="L1233" s="1210"/>
      <c r="M1233" s="1210"/>
      <c r="N1233" s="1211"/>
    </row>
    <row r="1234" spans="2:23" ht="12.75" customHeight="1" x14ac:dyDescent="0.2">
      <c r="C1234" s="354"/>
      <c r="D1234" s="358" t="s">
        <v>118</v>
      </c>
      <c r="E1234" s="1140" t="str">
        <f>Translations!$B$249</f>
        <v>Informations relatives à la méthode appliquée</v>
      </c>
      <c r="F1234" s="1140"/>
      <c r="G1234" s="1140"/>
      <c r="H1234" s="1140"/>
      <c r="I1234" s="1140"/>
      <c r="J1234" s="1140"/>
      <c r="K1234" s="1140"/>
      <c r="L1234" s="1140"/>
      <c r="M1234" s="1140"/>
      <c r="N1234" s="1208"/>
      <c r="P1234" s="280"/>
    </row>
    <row r="1235" spans="2:23" ht="25.5" customHeight="1" x14ac:dyDescent="0.2">
      <c r="B1235" s="273"/>
      <c r="C1235" s="354"/>
      <c r="D1235" s="355"/>
      <c r="E1235" s="355"/>
      <c r="F1235" s="372"/>
      <c r="G1235" s="355"/>
      <c r="H1235" s="355"/>
      <c r="I1235" s="1215" t="str">
        <f>Translations!$B$254</f>
        <v>Source de données</v>
      </c>
      <c r="J1235" s="1215"/>
      <c r="K1235" s="1215" t="str">
        <f>Translations!$B$255</f>
        <v>Autre source de données (le cas échéant)</v>
      </c>
      <c r="L1235" s="1215"/>
      <c r="M1235" s="1215" t="str">
        <f>Translations!$B$255</f>
        <v>Autre source de données (le cas échéant)</v>
      </c>
      <c r="N1235" s="1215"/>
    </row>
    <row r="1236" spans="2:23" ht="12.75" customHeight="1" x14ac:dyDescent="0.2">
      <c r="B1236" s="273"/>
      <c r="C1236" s="354"/>
      <c r="D1236" s="358"/>
      <c r="E1236" s="360" t="s">
        <v>864</v>
      </c>
      <c r="F1236" s="1214" t="str">
        <f>Translations!$B$833</f>
        <v>Apport de combustible et de matières</v>
      </c>
      <c r="G1236" s="1214"/>
      <c r="H1236" s="1212"/>
      <c r="I1236" s="1087"/>
      <c r="J1236" s="1088"/>
      <c r="K1236" s="1089"/>
      <c r="L1236" s="1090"/>
      <c r="M1236" s="1089"/>
      <c r="N1236" s="1091"/>
    </row>
    <row r="1237" spans="2:23" ht="12.75" customHeight="1" x14ac:dyDescent="0.2">
      <c r="B1237" s="273"/>
      <c r="C1237" s="354"/>
      <c r="D1237" s="358"/>
      <c r="E1237" s="360" t="s">
        <v>865</v>
      </c>
      <c r="F1237" s="1214" t="str">
        <f>Translations!$B$826</f>
        <v>Apport d’électricité pour la production de chaleur</v>
      </c>
      <c r="G1237" s="1214"/>
      <c r="H1237" s="1212"/>
      <c r="I1237" s="1184"/>
      <c r="J1237" s="1184"/>
      <c r="K1237" s="1111"/>
      <c r="L1237" s="1111"/>
      <c r="M1237" s="1111"/>
      <c r="N1237" s="1111"/>
    </row>
    <row r="1238" spans="2:23" ht="12.75" customHeight="1" x14ac:dyDescent="0.2">
      <c r="B1238" s="273"/>
      <c r="C1238" s="354"/>
      <c r="D1238" s="358"/>
      <c r="E1238" s="360" t="s">
        <v>866</v>
      </c>
      <c r="F1238" s="1214" t="str">
        <f>Translations!$B$353</f>
        <v>Facteur d’émission pondéré</v>
      </c>
      <c r="G1238" s="1214"/>
      <c r="H1238" s="1212"/>
      <c r="I1238" s="1087"/>
      <c r="J1238" s="1088"/>
      <c r="K1238" s="1089"/>
      <c r="L1238" s="1090"/>
      <c r="M1238" s="1089"/>
      <c r="N1238" s="1091"/>
    </row>
    <row r="1239" spans="2:23" ht="5.0999999999999996" customHeight="1" x14ac:dyDescent="0.2">
      <c r="B1239" s="273"/>
      <c r="C1239" s="354"/>
      <c r="D1239" s="358"/>
      <c r="E1239" s="355"/>
      <c r="F1239" s="355"/>
      <c r="G1239" s="355"/>
      <c r="H1239" s="355"/>
      <c r="I1239" s="355"/>
      <c r="J1239" s="355"/>
      <c r="K1239" s="355"/>
      <c r="L1239" s="355"/>
      <c r="M1239" s="355"/>
      <c r="N1239" s="356"/>
    </row>
    <row r="1240" spans="2:23" ht="12.75" customHeight="1" x14ac:dyDescent="0.2">
      <c r="B1240" s="273"/>
      <c r="C1240" s="354"/>
      <c r="D1240" s="358"/>
      <c r="E1240" s="360" t="s">
        <v>867</v>
      </c>
      <c r="F1240" s="1218" t="str">
        <f>Translations!$B$257</f>
        <v>Description de la méthode appliquée</v>
      </c>
      <c r="G1240" s="1218"/>
      <c r="H1240" s="1218"/>
      <c r="I1240" s="1218"/>
      <c r="J1240" s="1218"/>
      <c r="K1240" s="1218"/>
      <c r="L1240" s="1218"/>
      <c r="M1240" s="1218"/>
      <c r="N1240" s="1219"/>
    </row>
    <row r="1241" spans="2:23" ht="5.0999999999999996" customHeight="1" x14ac:dyDescent="0.2">
      <c r="B1241" s="273"/>
      <c r="C1241" s="354"/>
      <c r="D1241" s="355"/>
      <c r="E1241" s="359"/>
      <c r="F1241" s="369"/>
      <c r="G1241" s="370"/>
      <c r="H1241" s="370"/>
      <c r="I1241" s="370"/>
      <c r="J1241" s="370"/>
      <c r="K1241" s="370"/>
      <c r="L1241" s="370"/>
      <c r="M1241" s="370"/>
      <c r="N1241" s="371"/>
    </row>
    <row r="1242" spans="2:23" ht="12.75" customHeight="1" x14ac:dyDescent="0.2">
      <c r="B1242" s="273"/>
      <c r="C1242" s="354"/>
      <c r="D1242" s="358"/>
      <c r="E1242" s="360"/>
      <c r="F1242" s="1135" t="str">
        <f>IF(I1128&lt;&gt;"",HYPERLINK("#" &amp; Q1242,EUConst_MsgDescription),"")</f>
        <v/>
      </c>
      <c r="G1242" s="1114"/>
      <c r="H1242" s="1114"/>
      <c r="I1242" s="1114"/>
      <c r="J1242" s="1114"/>
      <c r="K1242" s="1114"/>
      <c r="L1242" s="1114"/>
      <c r="M1242" s="1114"/>
      <c r="N1242" s="1115"/>
      <c r="P1242" s="24" t="s">
        <v>441</v>
      </c>
      <c r="Q1242" s="414" t="str">
        <f>"#"&amp;ADDRESS(ROW($C$10),COLUMN($C$10))</f>
        <v>#$C$10</v>
      </c>
    </row>
    <row r="1243" spans="2:23" ht="5.0999999999999996" customHeight="1" x14ac:dyDescent="0.2">
      <c r="B1243" s="273"/>
      <c r="C1243" s="354"/>
      <c r="D1243" s="358"/>
      <c r="E1243" s="361"/>
      <c r="F1243" s="1136"/>
      <c r="G1243" s="1136"/>
      <c r="H1243" s="1136"/>
      <c r="I1243" s="1136"/>
      <c r="J1243" s="1136"/>
      <c r="K1243" s="1136"/>
      <c r="L1243" s="1136"/>
      <c r="M1243" s="1136"/>
      <c r="N1243" s="1137"/>
      <c r="P1243" s="280"/>
    </row>
    <row r="1244" spans="2:23" ht="50.1" customHeight="1" x14ac:dyDescent="0.2">
      <c r="B1244" s="273"/>
      <c r="C1244" s="354"/>
      <c r="D1244" s="361"/>
      <c r="E1244" s="361"/>
      <c r="F1244" s="1077"/>
      <c r="G1244" s="1078"/>
      <c r="H1244" s="1078"/>
      <c r="I1244" s="1078"/>
      <c r="J1244" s="1078"/>
      <c r="K1244" s="1078"/>
      <c r="L1244" s="1078"/>
      <c r="M1244" s="1078"/>
      <c r="N1244" s="1079"/>
    </row>
    <row r="1245" spans="2:23" ht="5.0999999999999996" customHeight="1" thickBot="1" x14ac:dyDescent="0.25">
      <c r="B1245" s="273"/>
      <c r="C1245" s="354"/>
      <c r="D1245" s="358"/>
      <c r="E1245" s="355"/>
      <c r="F1245" s="355"/>
      <c r="G1245" s="355"/>
      <c r="H1245" s="355"/>
      <c r="I1245" s="355"/>
      <c r="J1245" s="355"/>
      <c r="K1245" s="355"/>
      <c r="L1245" s="355"/>
      <c r="M1245" s="355"/>
      <c r="N1245" s="356"/>
    </row>
    <row r="1246" spans="2:23" ht="12.75" customHeight="1" x14ac:dyDescent="0.2">
      <c r="B1246" s="273"/>
      <c r="C1246" s="354"/>
      <c r="D1246" s="358"/>
      <c r="E1246" s="360"/>
      <c r="F1246" s="1199" t="str">
        <f>Translations!$B$210</f>
        <v>Référence de fichiers externes, le cas échéant</v>
      </c>
      <c r="G1246" s="1199"/>
      <c r="H1246" s="1199"/>
      <c r="I1246" s="1199"/>
      <c r="J1246" s="1199"/>
      <c r="K1246" s="1049"/>
      <c r="L1246" s="1049"/>
      <c r="M1246" s="1049"/>
      <c r="N1246" s="1049"/>
      <c r="W1246" s="297" t="s">
        <v>417</v>
      </c>
    </row>
    <row r="1247" spans="2:23" ht="5.0999999999999996" customHeight="1" x14ac:dyDescent="0.2">
      <c r="B1247" s="273"/>
      <c r="C1247" s="354"/>
      <c r="D1247" s="358"/>
      <c r="E1247" s="355"/>
      <c r="F1247" s="355"/>
      <c r="G1247" s="355"/>
      <c r="H1247" s="355"/>
      <c r="I1247" s="355"/>
      <c r="J1247" s="355"/>
      <c r="K1247" s="355"/>
      <c r="L1247" s="355"/>
      <c r="M1247" s="355"/>
      <c r="N1247" s="356"/>
      <c r="P1247" s="280"/>
      <c r="W1247" s="283"/>
    </row>
    <row r="1248" spans="2:23" ht="12.75" customHeight="1" x14ac:dyDescent="0.2">
      <c r="B1248" s="273"/>
      <c r="C1248" s="354"/>
      <c r="D1248" s="358" t="s">
        <v>119</v>
      </c>
      <c r="E1248" s="1220" t="str">
        <f>Translations!$B$258</f>
        <v>La hiérarchie a-t-elle été respectée?</v>
      </c>
      <c r="F1248" s="1220"/>
      <c r="G1248" s="1220"/>
      <c r="H1248" s="1221"/>
      <c r="I1248" s="291"/>
      <c r="J1248" s="366" t="str">
        <f>Translations!$B$259</f>
        <v xml:space="preserve"> Si tel n'est pas le cas, pourquoi?</v>
      </c>
      <c r="K1248" s="1087"/>
      <c r="L1248" s="1088"/>
      <c r="M1248" s="1088"/>
      <c r="N1248" s="1104"/>
      <c r="P1248" s="280"/>
      <c r="W1248" s="289" t="b">
        <f>AND(I1248&lt;&gt;"",I1248=TRUE)</f>
        <v>0</v>
      </c>
    </row>
    <row r="1249" spans="2:23" ht="5.0999999999999996" customHeight="1" x14ac:dyDescent="0.2">
      <c r="B1249" s="273"/>
      <c r="C1249" s="354"/>
      <c r="D1249" s="355"/>
      <c r="E1249" s="581"/>
      <c r="F1249" s="581"/>
      <c r="G1249" s="581"/>
      <c r="H1249" s="581"/>
      <c r="I1249" s="581"/>
      <c r="J1249" s="581"/>
      <c r="K1249" s="581"/>
      <c r="L1249" s="581"/>
      <c r="M1249" s="581"/>
      <c r="N1249" s="582"/>
      <c r="P1249" s="280"/>
      <c r="V1249" s="285"/>
      <c r="W1249" s="283"/>
    </row>
    <row r="1250" spans="2:23" ht="12.75" customHeight="1" x14ac:dyDescent="0.2">
      <c r="B1250" s="273"/>
      <c r="C1250" s="354"/>
      <c r="D1250" s="367"/>
      <c r="E1250" s="367"/>
      <c r="F1250" s="1218" t="str">
        <f>Translations!$B$264</f>
        <v>Autres précisions concernant l’écart pris rapport à la hiérarchie</v>
      </c>
      <c r="G1250" s="1218"/>
      <c r="H1250" s="1218"/>
      <c r="I1250" s="1218"/>
      <c r="J1250" s="1218"/>
      <c r="K1250" s="1218"/>
      <c r="L1250" s="1218"/>
      <c r="M1250" s="1218"/>
      <c r="N1250" s="1219"/>
      <c r="P1250" s="280"/>
      <c r="V1250" s="285"/>
      <c r="W1250" s="283"/>
    </row>
    <row r="1251" spans="2:23" ht="25.5" customHeight="1" thickBot="1" x14ac:dyDescent="0.25">
      <c r="B1251" s="273"/>
      <c r="C1251" s="354"/>
      <c r="D1251" s="367"/>
      <c r="E1251" s="367"/>
      <c r="F1251" s="1077"/>
      <c r="G1251" s="1078"/>
      <c r="H1251" s="1078"/>
      <c r="I1251" s="1078"/>
      <c r="J1251" s="1078"/>
      <c r="K1251" s="1078"/>
      <c r="L1251" s="1078"/>
      <c r="M1251" s="1078"/>
      <c r="N1251" s="1079"/>
      <c r="P1251" s="280"/>
      <c r="V1251" s="285"/>
      <c r="W1251" s="300" t="b">
        <f>W1248</f>
        <v>0</v>
      </c>
    </row>
    <row r="1252" spans="2:23" ht="5.0999999999999996" customHeight="1" x14ac:dyDescent="0.2">
      <c r="B1252" s="273"/>
      <c r="C1252" s="354"/>
      <c r="D1252" s="358"/>
      <c r="E1252" s="355"/>
      <c r="F1252" s="355"/>
      <c r="G1252" s="355"/>
      <c r="H1252" s="355"/>
      <c r="I1252" s="355"/>
      <c r="J1252" s="355"/>
      <c r="K1252" s="355"/>
      <c r="L1252" s="355"/>
      <c r="M1252" s="355"/>
      <c r="N1252" s="356"/>
      <c r="W1252" s="285"/>
    </row>
    <row r="1253" spans="2:23" ht="5.0999999999999996" customHeight="1" x14ac:dyDescent="0.2">
      <c r="B1253" s="273"/>
      <c r="C1253" s="351"/>
      <c r="D1253" s="364"/>
      <c r="E1253" s="352"/>
      <c r="F1253" s="352"/>
      <c r="G1253" s="352"/>
      <c r="H1253" s="352"/>
      <c r="I1253" s="352"/>
      <c r="J1253" s="352"/>
      <c r="K1253" s="352"/>
      <c r="L1253" s="352"/>
      <c r="M1253" s="352"/>
      <c r="N1253" s="353"/>
    </row>
    <row r="1254" spans="2:23" ht="12.75" customHeight="1" x14ac:dyDescent="0.2">
      <c r="B1254" s="273"/>
      <c r="C1254" s="354"/>
      <c r="D1254" s="357" t="s">
        <v>943</v>
      </c>
      <c r="E1254" s="1216" t="str">
        <f>Translations!$B$354</f>
        <v>Importation de chaleur mesurable dans cette sous-installation et exportation à partir de celle-ci</v>
      </c>
      <c r="F1254" s="1216"/>
      <c r="G1254" s="1216"/>
      <c r="H1254" s="1216"/>
      <c r="I1254" s="1216"/>
      <c r="J1254" s="1216"/>
      <c r="K1254" s="1216"/>
      <c r="L1254" s="1216"/>
      <c r="M1254" s="1216"/>
      <c r="N1254" s="1217"/>
      <c r="P1254" s="280"/>
      <c r="S1254" s="285"/>
      <c r="T1254" s="285"/>
    </row>
    <row r="1255" spans="2:23" ht="12.75" customHeight="1" x14ac:dyDescent="0.2">
      <c r="B1255" s="273"/>
      <c r="C1255" s="354"/>
      <c r="D1255" s="358" t="s">
        <v>118</v>
      </c>
      <c r="E1255" s="1140" t="str">
        <f>Translations!$B$357</f>
        <v>Les flux de chaleur mesurable sont-ils pertinents pour la sous-installation?</v>
      </c>
      <c r="F1255" s="1140"/>
      <c r="G1255" s="1140"/>
      <c r="H1255" s="1140"/>
      <c r="I1255" s="1140"/>
      <c r="J1255" s="1140"/>
      <c r="K1255" s="1140"/>
      <c r="L1255" s="1140"/>
      <c r="M1255" s="1141"/>
      <c r="N1255" s="1141"/>
      <c r="P1255" s="280"/>
    </row>
    <row r="1256" spans="2:23" ht="12.75" customHeight="1" x14ac:dyDescent="0.2">
      <c r="B1256" s="273"/>
      <c r="C1256" s="354"/>
      <c r="D1256" s="358"/>
      <c r="E1256" s="355"/>
      <c r="F1256" s="355"/>
      <c r="G1256" s="355"/>
      <c r="H1256" s="355"/>
      <c r="I1256" s="355"/>
      <c r="J1256" s="1121" t="str">
        <f>IF(I1128="","",IF(AND(M1255&lt;&gt;"",M1255=FALSE),HYPERLINK(Q1256,EUconst_MsgGoOn),""))</f>
        <v/>
      </c>
      <c r="K1256" s="1122"/>
      <c r="L1256" s="1122"/>
      <c r="M1256" s="1122"/>
      <c r="N1256" s="1123"/>
      <c r="P1256" s="24" t="s">
        <v>441</v>
      </c>
      <c r="Q1256" s="414" t="str">
        <f>"#"&amp;ADDRESS(ROW(D1296),COLUMN(D1296))</f>
        <v>#$D$1296</v>
      </c>
    </row>
    <row r="1257" spans="2:23" ht="5.0999999999999996" customHeight="1" x14ac:dyDescent="0.2">
      <c r="B1257" s="273"/>
      <c r="C1257" s="354"/>
      <c r="D1257" s="358"/>
      <c r="E1257" s="358"/>
      <c r="F1257" s="358"/>
      <c r="G1257" s="358"/>
      <c r="H1257" s="358"/>
      <c r="I1257" s="358"/>
      <c r="J1257" s="358"/>
      <c r="K1257" s="358"/>
      <c r="L1257" s="358"/>
      <c r="M1257" s="358"/>
      <c r="N1257" s="365"/>
      <c r="P1257" s="24"/>
    </row>
    <row r="1258" spans="2:23" ht="12.75" customHeight="1" x14ac:dyDescent="0.2">
      <c r="B1258" s="273"/>
      <c r="C1258" s="354"/>
      <c r="D1258" s="358" t="s">
        <v>119</v>
      </c>
      <c r="E1258" s="1140" t="str">
        <f>Translations!$B$249</f>
        <v>Informations relatives à la méthode appliquée</v>
      </c>
      <c r="F1258" s="1140"/>
      <c r="G1258" s="1140"/>
      <c r="H1258" s="1140"/>
      <c r="I1258" s="1140"/>
      <c r="J1258" s="1140"/>
      <c r="K1258" s="1140"/>
      <c r="L1258" s="1140"/>
      <c r="M1258" s="1140"/>
      <c r="N1258" s="1208"/>
      <c r="P1258" s="280"/>
    </row>
    <row r="1259" spans="2:23" ht="25.5" customHeight="1" thickBot="1" x14ac:dyDescent="0.25">
      <c r="B1259" s="273"/>
      <c r="C1259" s="354"/>
      <c r="D1259" s="355"/>
      <c r="E1259" s="355"/>
      <c r="F1259" s="355"/>
      <c r="G1259" s="355"/>
      <c r="H1259" s="355"/>
      <c r="I1259" s="1215" t="str">
        <f>Translations!$B$254</f>
        <v>Source de données</v>
      </c>
      <c r="J1259" s="1215"/>
      <c r="K1259" s="1215" t="str">
        <f>Translations!$B$255</f>
        <v>Autre source de données (le cas échéant)</v>
      </c>
      <c r="L1259" s="1215"/>
      <c r="M1259" s="1215" t="str">
        <f>Translations!$B$255</f>
        <v>Autre source de données (le cas échéant)</v>
      </c>
      <c r="N1259" s="1215"/>
      <c r="P1259" s="280"/>
      <c r="W1259" s="274" t="s">
        <v>417</v>
      </c>
    </row>
    <row r="1260" spans="2:23" ht="12.75" customHeight="1" x14ac:dyDescent="0.2">
      <c r="B1260" s="273"/>
      <c r="C1260" s="354"/>
      <c r="D1260" s="358"/>
      <c r="E1260" s="360" t="s">
        <v>864</v>
      </c>
      <c r="F1260" s="1222" t="str">
        <f>Translations!$B$359</f>
        <v>Chaleur mesurable importée</v>
      </c>
      <c r="G1260" s="1222"/>
      <c r="H1260" s="1223"/>
      <c r="I1260" s="1082"/>
      <c r="J1260" s="1083"/>
      <c r="K1260" s="1084"/>
      <c r="L1260" s="1085"/>
      <c r="M1260" s="1084"/>
      <c r="N1260" s="1086"/>
      <c r="W1260" s="281" t="b">
        <f>AND(M1255&lt;&gt;"",M1255=FALSE)</f>
        <v>0</v>
      </c>
    </row>
    <row r="1261" spans="2:23" ht="12.75" customHeight="1" x14ac:dyDescent="0.2">
      <c r="B1261" s="273"/>
      <c r="C1261" s="354"/>
      <c r="D1261" s="358"/>
      <c r="E1261" s="360" t="s">
        <v>865</v>
      </c>
      <c r="F1261" s="1224" t="str">
        <f>Translations!$B$360</f>
        <v>Chaleur mesurable issue de pâte à papier</v>
      </c>
      <c r="G1261" s="1224"/>
      <c r="H1261" s="1225"/>
      <c r="I1261" s="1226"/>
      <c r="J1261" s="1227"/>
      <c r="K1261" s="1138"/>
      <c r="L1261" s="1228"/>
      <c r="M1261" s="1138"/>
      <c r="N1261" s="1139"/>
      <c r="W1261" s="282" t="b">
        <f>W1260</f>
        <v>0</v>
      </c>
    </row>
    <row r="1262" spans="2:23" ht="12.75" customHeight="1" x14ac:dyDescent="0.2">
      <c r="B1262" s="273"/>
      <c r="C1262" s="354"/>
      <c r="D1262" s="358"/>
      <c r="E1262" s="360" t="s">
        <v>866</v>
      </c>
      <c r="F1262" s="1224" t="str">
        <f>Translations!$B$361</f>
        <v>Chaleur mesurable issue de la production d’acide nitrique</v>
      </c>
      <c r="G1262" s="1224"/>
      <c r="H1262" s="1225"/>
      <c r="I1262" s="1226"/>
      <c r="J1262" s="1227"/>
      <c r="K1262" s="1138"/>
      <c r="L1262" s="1228"/>
      <c r="M1262" s="1138"/>
      <c r="N1262" s="1139"/>
      <c r="W1262" s="282" t="b">
        <f>W1261</f>
        <v>0</v>
      </c>
    </row>
    <row r="1263" spans="2:23" ht="12.75" customHeight="1" x14ac:dyDescent="0.2">
      <c r="B1263" s="273"/>
      <c r="C1263" s="354"/>
      <c r="D1263" s="358"/>
      <c r="E1263" s="360" t="s">
        <v>867</v>
      </c>
      <c r="F1263" s="1229" t="str">
        <f>Translations!$B$362</f>
        <v>Chaleur mesurable exportée</v>
      </c>
      <c r="G1263" s="1229"/>
      <c r="H1263" s="1230"/>
      <c r="I1263" s="1094"/>
      <c r="J1263" s="1131"/>
      <c r="K1263" s="1096"/>
      <c r="L1263" s="1132"/>
      <c r="M1263" s="1096"/>
      <c r="N1263" s="1097"/>
      <c r="W1263" s="282" t="b">
        <f>W1262</f>
        <v>0</v>
      </c>
    </row>
    <row r="1264" spans="2:23" ht="12.75" customHeight="1" x14ac:dyDescent="0.2">
      <c r="B1264" s="273"/>
      <c r="C1264" s="354"/>
      <c r="D1264" s="358"/>
      <c r="E1264" s="360" t="s">
        <v>868</v>
      </c>
      <c r="F1264" s="1214" t="str">
        <f>Translations!$B$274</f>
        <v xml:space="preserve">Flux de chaleur mesurable nette </v>
      </c>
      <c r="G1264" s="1214"/>
      <c r="H1264" s="1212"/>
      <c r="I1264" s="1087"/>
      <c r="J1264" s="1088"/>
      <c r="K1264" s="1089"/>
      <c r="L1264" s="1090"/>
      <c r="M1264" s="1089"/>
      <c r="N1264" s="1091"/>
      <c r="W1264" s="282" t="b">
        <f>W1263</f>
        <v>0</v>
      </c>
    </row>
    <row r="1265" spans="1:23" ht="5.0999999999999996" customHeight="1" x14ac:dyDescent="0.2">
      <c r="B1265" s="273"/>
      <c r="C1265" s="354"/>
      <c r="D1265" s="358"/>
      <c r="E1265" s="355"/>
      <c r="F1265" s="355"/>
      <c r="G1265" s="355"/>
      <c r="H1265" s="355"/>
      <c r="I1265" s="355"/>
      <c r="J1265" s="355"/>
      <c r="K1265" s="355"/>
      <c r="L1265" s="355"/>
      <c r="M1265" s="355"/>
      <c r="N1265" s="356"/>
      <c r="P1265" s="280"/>
      <c r="W1265" s="283"/>
    </row>
    <row r="1266" spans="1:23" ht="12.75" customHeight="1" x14ac:dyDescent="0.2">
      <c r="B1266" s="273"/>
      <c r="C1266" s="354"/>
      <c r="D1266" s="358"/>
      <c r="E1266" s="360" t="s">
        <v>868</v>
      </c>
      <c r="F1266" s="1218" t="str">
        <f>Translations!$B$257</f>
        <v>Description de la méthode appliquée</v>
      </c>
      <c r="G1266" s="1218"/>
      <c r="H1266" s="1218"/>
      <c r="I1266" s="1218"/>
      <c r="J1266" s="1218"/>
      <c r="K1266" s="1218"/>
      <c r="L1266" s="1218"/>
      <c r="M1266" s="1218"/>
      <c r="N1266" s="1219"/>
      <c r="P1266" s="280"/>
      <c r="W1266" s="283"/>
    </row>
    <row r="1267" spans="1:23" ht="5.0999999999999996" customHeight="1" x14ac:dyDescent="0.2">
      <c r="B1267" s="273"/>
      <c r="C1267" s="354"/>
      <c r="D1267" s="355"/>
      <c r="E1267" s="359"/>
      <c r="F1267" s="577"/>
      <c r="G1267" s="584"/>
      <c r="H1267" s="584"/>
      <c r="I1267" s="584"/>
      <c r="J1267" s="584"/>
      <c r="K1267" s="584"/>
      <c r="L1267" s="584"/>
      <c r="M1267" s="584"/>
      <c r="N1267" s="585"/>
      <c r="W1267" s="283"/>
    </row>
    <row r="1268" spans="1:23" ht="12.75" customHeight="1" x14ac:dyDescent="0.2">
      <c r="B1268" s="273"/>
      <c r="C1268" s="354"/>
      <c r="D1268" s="358"/>
      <c r="E1268" s="360"/>
      <c r="F1268" s="1135" t="str">
        <f>IF(I1128&lt;&gt;"",HYPERLINK("#" &amp; Q1268,EUConst_MsgDescription),"")</f>
        <v/>
      </c>
      <c r="G1268" s="1114"/>
      <c r="H1268" s="1114"/>
      <c r="I1268" s="1114"/>
      <c r="J1268" s="1114"/>
      <c r="K1268" s="1114"/>
      <c r="L1268" s="1114"/>
      <c r="M1268" s="1114"/>
      <c r="N1268" s="1115"/>
      <c r="P1268" s="24" t="s">
        <v>441</v>
      </c>
      <c r="Q1268" s="414" t="str">
        <f>"#"&amp;ADDRESS(ROW($C$10),COLUMN($C$10))</f>
        <v>#$C$10</v>
      </c>
      <c r="W1268" s="283"/>
    </row>
    <row r="1269" spans="1:23" ht="5.0999999999999996" customHeight="1" x14ac:dyDescent="0.2">
      <c r="C1269" s="354"/>
      <c r="D1269" s="358"/>
      <c r="E1269" s="361"/>
      <c r="F1269" s="1136"/>
      <c r="G1269" s="1136"/>
      <c r="H1269" s="1136"/>
      <c r="I1269" s="1136"/>
      <c r="J1269" s="1136"/>
      <c r="K1269" s="1136"/>
      <c r="L1269" s="1136"/>
      <c r="M1269" s="1136"/>
      <c r="N1269" s="1137"/>
      <c r="P1269" s="280"/>
      <c r="W1269" s="283"/>
    </row>
    <row r="1270" spans="1:23" s="278" customFormat="1" ht="50.1" customHeight="1" x14ac:dyDescent="0.2">
      <c r="A1270" s="285"/>
      <c r="B1270" s="12"/>
      <c r="C1270" s="354"/>
      <c r="D1270" s="361"/>
      <c r="E1270" s="361"/>
      <c r="F1270" s="1077"/>
      <c r="G1270" s="1078"/>
      <c r="H1270" s="1078"/>
      <c r="I1270" s="1078"/>
      <c r="J1270" s="1078"/>
      <c r="K1270" s="1078"/>
      <c r="L1270" s="1078"/>
      <c r="M1270" s="1078"/>
      <c r="N1270" s="1079"/>
      <c r="O1270" s="38"/>
      <c r="P1270" s="284"/>
      <c r="Q1270" s="285"/>
      <c r="R1270" s="285"/>
      <c r="S1270" s="274"/>
      <c r="T1270" s="274"/>
      <c r="U1270" s="285"/>
      <c r="V1270" s="285"/>
      <c r="W1270" s="286" t="b">
        <f>W1264</f>
        <v>0</v>
      </c>
    </row>
    <row r="1271" spans="1:23" ht="5.0999999999999996" customHeight="1" x14ac:dyDescent="0.2">
      <c r="C1271" s="354"/>
      <c r="D1271" s="358"/>
      <c r="E1271" s="355"/>
      <c r="F1271" s="355"/>
      <c r="G1271" s="355"/>
      <c r="H1271" s="355"/>
      <c r="I1271" s="355"/>
      <c r="J1271" s="355"/>
      <c r="K1271" s="355"/>
      <c r="L1271" s="355"/>
      <c r="M1271" s="355"/>
      <c r="N1271" s="356"/>
      <c r="W1271" s="283"/>
    </row>
    <row r="1272" spans="1:23" ht="12.75" customHeight="1" x14ac:dyDescent="0.2">
      <c r="C1272" s="354"/>
      <c r="D1272" s="358"/>
      <c r="E1272" s="360"/>
      <c r="F1272" s="1199" t="str">
        <f>Translations!$B$210</f>
        <v>Référence de fichiers externes, le cas échéant</v>
      </c>
      <c r="G1272" s="1199"/>
      <c r="H1272" s="1199"/>
      <c r="I1272" s="1199"/>
      <c r="J1272" s="1199"/>
      <c r="K1272" s="1049"/>
      <c r="L1272" s="1049"/>
      <c r="M1272" s="1049"/>
      <c r="N1272" s="1049"/>
      <c r="W1272" s="286" t="b">
        <f>W1270</f>
        <v>0</v>
      </c>
    </row>
    <row r="1273" spans="1:23" ht="5.0999999999999996" customHeight="1" x14ac:dyDescent="0.2">
      <c r="C1273" s="354"/>
      <c r="D1273" s="358"/>
      <c r="E1273" s="355"/>
      <c r="F1273" s="355"/>
      <c r="G1273" s="355"/>
      <c r="H1273" s="355"/>
      <c r="I1273" s="355"/>
      <c r="J1273" s="355"/>
      <c r="K1273" s="355"/>
      <c r="L1273" s="355"/>
      <c r="M1273" s="355"/>
      <c r="N1273" s="356"/>
      <c r="P1273" s="280"/>
      <c r="V1273" s="285"/>
      <c r="W1273" s="283"/>
    </row>
    <row r="1274" spans="1:23" ht="12.75" customHeight="1" x14ac:dyDescent="0.2">
      <c r="C1274" s="354"/>
      <c r="D1274" s="358" t="s">
        <v>120</v>
      </c>
      <c r="E1274" s="1220" t="str">
        <f>Translations!$B$258</f>
        <v>La hiérarchie a-t-elle été respectée?</v>
      </c>
      <c r="F1274" s="1220"/>
      <c r="G1274" s="1220"/>
      <c r="H1274" s="1221"/>
      <c r="I1274" s="291"/>
      <c r="J1274" s="366" t="str">
        <f>Translations!$B$259</f>
        <v xml:space="preserve"> Si tel n'est pas le cas, pourquoi?</v>
      </c>
      <c r="K1274" s="1087"/>
      <c r="L1274" s="1088"/>
      <c r="M1274" s="1088"/>
      <c r="N1274" s="1104"/>
      <c r="P1274" s="280"/>
      <c r="V1274" s="288" t="b">
        <f>W1272</f>
        <v>0</v>
      </c>
      <c r="W1274" s="289" t="b">
        <f>OR(W1270,AND(I1274&lt;&gt;"",I1274=TRUE))</f>
        <v>0</v>
      </c>
    </row>
    <row r="1275" spans="1:23" ht="5.0999999999999996" customHeight="1" x14ac:dyDescent="0.2">
      <c r="C1275" s="354"/>
      <c r="D1275" s="355"/>
      <c r="E1275" s="581"/>
      <c r="F1275" s="581"/>
      <c r="G1275" s="581"/>
      <c r="H1275" s="581"/>
      <c r="I1275" s="581"/>
      <c r="J1275" s="581"/>
      <c r="K1275" s="581"/>
      <c r="L1275" s="581"/>
      <c r="M1275" s="581"/>
      <c r="N1275" s="582"/>
      <c r="P1275" s="280"/>
      <c r="V1275" s="285"/>
      <c r="W1275" s="283"/>
    </row>
    <row r="1276" spans="1:23" ht="12.75" customHeight="1" x14ac:dyDescent="0.2">
      <c r="C1276" s="354"/>
      <c r="D1276" s="367"/>
      <c r="E1276" s="367"/>
      <c r="F1276" s="1218" t="str">
        <f>Translations!$B$264</f>
        <v>Autres précisions concernant l’écart pris rapport à la hiérarchie</v>
      </c>
      <c r="G1276" s="1218"/>
      <c r="H1276" s="1218"/>
      <c r="I1276" s="1218"/>
      <c r="J1276" s="1218"/>
      <c r="K1276" s="1218"/>
      <c r="L1276" s="1218"/>
      <c r="M1276" s="1218"/>
      <c r="N1276" s="1219"/>
      <c r="P1276" s="280"/>
      <c r="V1276" s="285"/>
      <c r="W1276" s="283"/>
    </row>
    <row r="1277" spans="1:23" ht="25.5" customHeight="1" x14ac:dyDescent="0.2">
      <c r="C1277" s="354"/>
      <c r="D1277" s="367"/>
      <c r="E1277" s="367"/>
      <c r="F1277" s="1077"/>
      <c r="G1277" s="1078"/>
      <c r="H1277" s="1078"/>
      <c r="I1277" s="1078"/>
      <c r="J1277" s="1078"/>
      <c r="K1277" s="1078"/>
      <c r="L1277" s="1078"/>
      <c r="M1277" s="1078"/>
      <c r="N1277" s="1079"/>
      <c r="P1277" s="280"/>
      <c r="V1277" s="285"/>
      <c r="W1277" s="286" t="b">
        <f>W1274</f>
        <v>0</v>
      </c>
    </row>
    <row r="1278" spans="1:23" ht="5.0999999999999996" customHeight="1" x14ac:dyDescent="0.2">
      <c r="C1278" s="354"/>
      <c r="D1278" s="355"/>
      <c r="E1278" s="581"/>
      <c r="F1278" s="581"/>
      <c r="G1278" s="581"/>
      <c r="H1278" s="581"/>
      <c r="I1278" s="581"/>
      <c r="J1278" s="581"/>
      <c r="K1278" s="581"/>
      <c r="L1278" s="581"/>
      <c r="M1278" s="581"/>
      <c r="N1278" s="582"/>
      <c r="P1278" s="280"/>
      <c r="V1278" s="285"/>
      <c r="W1278" s="283"/>
    </row>
    <row r="1279" spans="1:23" ht="12.75" customHeight="1" x14ac:dyDescent="0.2">
      <c r="C1279" s="354"/>
      <c r="D1279" s="358" t="s">
        <v>121</v>
      </c>
      <c r="E1279" s="1140" t="str">
        <f>Translations!$B$363</f>
        <v>Description de la méthode de détermination des facteurs d’émission correspondants conformément à l’annexe VII, sections 10.1.2 et 10.1.3, des RATG.</v>
      </c>
      <c r="F1279" s="1140"/>
      <c r="G1279" s="1140"/>
      <c r="H1279" s="1140"/>
      <c r="I1279" s="1140"/>
      <c r="J1279" s="1140"/>
      <c r="K1279" s="1140"/>
      <c r="L1279" s="1140"/>
      <c r="M1279" s="1140"/>
      <c r="N1279" s="1208"/>
      <c r="P1279" s="280"/>
      <c r="V1279" s="285"/>
      <c r="W1279" s="283"/>
    </row>
    <row r="1280" spans="1:23" ht="5.0999999999999996" customHeight="1" x14ac:dyDescent="0.2">
      <c r="C1280" s="354"/>
      <c r="D1280" s="355"/>
      <c r="E1280" s="359"/>
      <c r="F1280" s="577"/>
      <c r="G1280" s="584"/>
      <c r="H1280" s="584"/>
      <c r="I1280" s="584"/>
      <c r="J1280" s="584"/>
      <c r="K1280" s="584"/>
      <c r="L1280" s="584"/>
      <c r="M1280" s="584"/>
      <c r="N1280" s="585"/>
      <c r="W1280" s="283"/>
    </row>
    <row r="1281" spans="1:23" ht="12.75" customHeight="1" x14ac:dyDescent="0.2">
      <c r="C1281" s="354"/>
      <c r="D1281" s="358"/>
      <c r="E1281" s="360"/>
      <c r="F1281" s="1135" t="str">
        <f>IF(I1128&lt;&gt;"",HYPERLINK("#" &amp; Q1281,EUConst_MsgDescription),"")</f>
        <v/>
      </c>
      <c r="G1281" s="1114"/>
      <c r="H1281" s="1114"/>
      <c r="I1281" s="1114"/>
      <c r="J1281" s="1114"/>
      <c r="K1281" s="1114"/>
      <c r="L1281" s="1114"/>
      <c r="M1281" s="1114"/>
      <c r="N1281" s="1115"/>
      <c r="P1281" s="24" t="s">
        <v>441</v>
      </c>
      <c r="Q1281" s="414" t="str">
        <f>"#"&amp;ADDRESS(ROW($C$10),COLUMN($C$10))</f>
        <v>#$C$10</v>
      </c>
      <c r="W1281" s="283"/>
    </row>
    <row r="1282" spans="1:23" ht="5.0999999999999996" customHeight="1" x14ac:dyDescent="0.2">
      <c r="C1282" s="354"/>
      <c r="D1282" s="358"/>
      <c r="E1282" s="361"/>
      <c r="F1282" s="1136"/>
      <c r="G1282" s="1136"/>
      <c r="H1282" s="1136"/>
      <c r="I1282" s="1136"/>
      <c r="J1282" s="1136"/>
      <c r="K1282" s="1136"/>
      <c r="L1282" s="1136"/>
      <c r="M1282" s="1136"/>
      <c r="N1282" s="1137"/>
      <c r="P1282" s="280"/>
      <c r="W1282" s="283"/>
    </row>
    <row r="1283" spans="1:23" s="278" customFormat="1" ht="50.1" customHeight="1" x14ac:dyDescent="0.2">
      <c r="A1283" s="285"/>
      <c r="B1283" s="12"/>
      <c r="C1283" s="354"/>
      <c r="D1283" s="367"/>
      <c r="E1283" s="368"/>
      <c r="F1283" s="1077"/>
      <c r="G1283" s="1078"/>
      <c r="H1283" s="1078"/>
      <c r="I1283" s="1078"/>
      <c r="J1283" s="1078"/>
      <c r="K1283" s="1078"/>
      <c r="L1283" s="1078"/>
      <c r="M1283" s="1078"/>
      <c r="N1283" s="1079"/>
      <c r="O1283" s="38"/>
      <c r="P1283" s="301"/>
      <c r="Q1283" s="274"/>
      <c r="R1283" s="285"/>
      <c r="S1283" s="274"/>
      <c r="T1283" s="274"/>
      <c r="U1283" s="285"/>
      <c r="V1283" s="285"/>
      <c r="W1283" s="286" t="b">
        <f>W1272</f>
        <v>0</v>
      </c>
    </row>
    <row r="1284" spans="1:23" ht="5.0999999999999996" customHeight="1" x14ac:dyDescent="0.2">
      <c r="C1284" s="354"/>
      <c r="D1284" s="358"/>
      <c r="E1284" s="355"/>
      <c r="F1284" s="355"/>
      <c r="G1284" s="355"/>
      <c r="H1284" s="355"/>
      <c r="I1284" s="355"/>
      <c r="J1284" s="355"/>
      <c r="K1284" s="355"/>
      <c r="L1284" s="355"/>
      <c r="M1284" s="355"/>
      <c r="N1284" s="356"/>
      <c r="W1284" s="283"/>
    </row>
    <row r="1285" spans="1:23" ht="12.75" customHeight="1" x14ac:dyDescent="0.2">
      <c r="C1285" s="354"/>
      <c r="D1285" s="358"/>
      <c r="E1285" s="360"/>
      <c r="F1285" s="1199" t="str">
        <f>Translations!$B$210</f>
        <v>Référence de fichiers externes, le cas échéant</v>
      </c>
      <c r="G1285" s="1199"/>
      <c r="H1285" s="1199"/>
      <c r="I1285" s="1199"/>
      <c r="J1285" s="1199"/>
      <c r="K1285" s="1049"/>
      <c r="L1285" s="1049"/>
      <c r="M1285" s="1049"/>
      <c r="N1285" s="1049"/>
      <c r="W1285" s="286" t="b">
        <f>W1283</f>
        <v>0</v>
      </c>
    </row>
    <row r="1286" spans="1:23" ht="5.0999999999999996" customHeight="1" x14ac:dyDescent="0.2">
      <c r="C1286" s="354"/>
      <c r="D1286" s="355"/>
      <c r="E1286" s="581"/>
      <c r="F1286" s="581"/>
      <c r="G1286" s="581"/>
      <c r="H1286" s="581"/>
      <c r="I1286" s="581"/>
      <c r="J1286" s="581"/>
      <c r="K1286" s="581"/>
      <c r="L1286" s="581"/>
      <c r="M1286" s="581"/>
      <c r="N1286" s="582"/>
      <c r="P1286" s="280"/>
      <c r="R1286" s="285"/>
      <c r="V1286" s="285"/>
      <c r="W1286" s="283"/>
    </row>
    <row r="1287" spans="1:23" ht="12.75" customHeight="1" x14ac:dyDescent="0.2">
      <c r="C1287" s="354"/>
      <c r="D1287" s="358" t="s">
        <v>122</v>
      </c>
      <c r="E1287" s="1140" t="str">
        <f>Translations!$B$366</f>
        <v>Les flux de chaleur mesurable importés de sous-installations produisant de la pâte à papier sont-ils pertinents?</v>
      </c>
      <c r="F1287" s="1140"/>
      <c r="G1287" s="1140"/>
      <c r="H1287" s="1140"/>
      <c r="I1287" s="1140"/>
      <c r="J1287" s="1140"/>
      <c r="K1287" s="1140"/>
      <c r="L1287" s="1140"/>
      <c r="M1287" s="1141"/>
      <c r="N1287" s="1141"/>
      <c r="P1287" s="280"/>
      <c r="R1287" s="285"/>
      <c r="V1287" s="285"/>
      <c r="W1287" s="286" t="b">
        <f>W1285</f>
        <v>0</v>
      </c>
    </row>
    <row r="1288" spans="1:23" ht="5.0999999999999996" customHeight="1" x14ac:dyDescent="0.2">
      <c r="C1288" s="354"/>
      <c r="D1288" s="355"/>
      <c r="E1288" s="581"/>
      <c r="F1288" s="581"/>
      <c r="G1288" s="581"/>
      <c r="H1288" s="581"/>
      <c r="I1288" s="581"/>
      <c r="J1288" s="581"/>
      <c r="K1288" s="581"/>
      <c r="L1288" s="581"/>
      <c r="M1288" s="581"/>
      <c r="N1288" s="582"/>
      <c r="P1288" s="280"/>
      <c r="R1288" s="285"/>
      <c r="V1288" s="285"/>
      <c r="W1288" s="283"/>
    </row>
    <row r="1289" spans="1:23" ht="12.75" customHeight="1" x14ac:dyDescent="0.2">
      <c r="C1289" s="354"/>
      <c r="D1289" s="355"/>
      <c r="E1289" s="355"/>
      <c r="F1289" s="1218" t="str">
        <f>Translations!$B$257</f>
        <v>Description de la méthode appliquée</v>
      </c>
      <c r="G1289" s="1218"/>
      <c r="H1289" s="1218"/>
      <c r="I1289" s="1218"/>
      <c r="J1289" s="1218"/>
      <c r="K1289" s="1218"/>
      <c r="L1289" s="1218"/>
      <c r="M1289" s="1218"/>
      <c r="N1289" s="1219"/>
      <c r="P1289" s="280"/>
      <c r="R1289" s="285"/>
      <c r="V1289" s="285"/>
      <c r="W1289" s="283"/>
    </row>
    <row r="1290" spans="1:23" ht="5.0999999999999996" customHeight="1" x14ac:dyDescent="0.2">
      <c r="C1290" s="354"/>
      <c r="D1290" s="355"/>
      <c r="E1290" s="581"/>
      <c r="F1290" s="581"/>
      <c r="G1290" s="581"/>
      <c r="H1290" s="581"/>
      <c r="I1290" s="581"/>
      <c r="J1290" s="581"/>
      <c r="K1290" s="581"/>
      <c r="L1290" s="581"/>
      <c r="M1290" s="581"/>
      <c r="N1290" s="582"/>
      <c r="P1290" s="280"/>
      <c r="R1290" s="285"/>
      <c r="V1290" s="285"/>
      <c r="W1290" s="283"/>
    </row>
    <row r="1291" spans="1:23" ht="12.75" customHeight="1" x14ac:dyDescent="0.2">
      <c r="C1291" s="354"/>
      <c r="D1291" s="358"/>
      <c r="E1291" s="360"/>
      <c r="F1291" s="1135" t="str">
        <f>IF(I1128&lt;&gt;"",HYPERLINK("#" &amp; Q1291,EUConst_MsgDescription),"")</f>
        <v/>
      </c>
      <c r="G1291" s="1114"/>
      <c r="H1291" s="1114"/>
      <c r="I1291" s="1114"/>
      <c r="J1291" s="1114"/>
      <c r="K1291" s="1114"/>
      <c r="L1291" s="1114"/>
      <c r="M1291" s="1114"/>
      <c r="N1291" s="1115"/>
      <c r="P1291" s="24" t="s">
        <v>441</v>
      </c>
      <c r="Q1291" s="414" t="str">
        <f>"#"&amp;ADDRESS(ROW($C$10),COLUMN($C$10))</f>
        <v>#$C$10</v>
      </c>
      <c r="W1291" s="283"/>
    </row>
    <row r="1292" spans="1:23" ht="5.0999999999999996" customHeight="1" x14ac:dyDescent="0.2">
      <c r="C1292" s="354"/>
      <c r="D1292" s="358"/>
      <c r="E1292" s="361"/>
      <c r="F1292" s="1136"/>
      <c r="G1292" s="1136"/>
      <c r="H1292" s="1136"/>
      <c r="I1292" s="1136"/>
      <c r="J1292" s="1136"/>
      <c r="K1292" s="1136"/>
      <c r="L1292" s="1136"/>
      <c r="M1292" s="1136"/>
      <c r="N1292" s="1137"/>
      <c r="P1292" s="280"/>
      <c r="W1292" s="283"/>
    </row>
    <row r="1293" spans="1:23" ht="50.1" customHeight="1" thickBot="1" x14ac:dyDescent="0.25">
      <c r="C1293" s="354"/>
      <c r="D1293" s="355"/>
      <c r="E1293" s="355"/>
      <c r="F1293" s="1077"/>
      <c r="G1293" s="1078"/>
      <c r="H1293" s="1078"/>
      <c r="I1293" s="1078"/>
      <c r="J1293" s="1078"/>
      <c r="K1293" s="1078"/>
      <c r="L1293" s="1078"/>
      <c r="M1293" s="1078"/>
      <c r="N1293" s="1079"/>
      <c r="P1293" s="280"/>
      <c r="R1293" s="285"/>
      <c r="V1293" s="285"/>
      <c r="W1293" s="302" t="b">
        <f>OR(W1287,AND(M1287&lt;&gt;"",M1287=FALSE))</f>
        <v>0</v>
      </c>
    </row>
    <row r="1294" spans="1:23" ht="5.0999999999999996" customHeight="1" x14ac:dyDescent="0.2">
      <c r="C1294" s="354"/>
      <c r="D1294" s="358"/>
      <c r="E1294" s="355"/>
      <c r="F1294" s="355"/>
      <c r="G1294" s="355"/>
      <c r="H1294" s="355"/>
      <c r="I1294" s="355"/>
      <c r="J1294" s="355"/>
      <c r="K1294" s="355"/>
      <c r="L1294" s="355"/>
      <c r="M1294" s="355"/>
      <c r="N1294" s="356"/>
    </row>
    <row r="1295" spans="1:23" ht="5.0999999999999996" customHeight="1" x14ac:dyDescent="0.2">
      <c r="B1295" s="273"/>
      <c r="C1295" s="351"/>
      <c r="D1295" s="364"/>
      <c r="E1295" s="352"/>
      <c r="F1295" s="352"/>
      <c r="G1295" s="352"/>
      <c r="H1295" s="352"/>
      <c r="I1295" s="352"/>
      <c r="J1295" s="352"/>
      <c r="K1295" s="352"/>
      <c r="L1295" s="352"/>
      <c r="M1295" s="352"/>
      <c r="N1295" s="353"/>
    </row>
    <row r="1296" spans="1:23" ht="12.75" customHeight="1" x14ac:dyDescent="0.2">
      <c r="B1296" s="273"/>
      <c r="C1296" s="354"/>
      <c r="D1296" s="357" t="s">
        <v>951</v>
      </c>
      <c r="E1296" s="1216" t="str">
        <f>Translations!$B$367</f>
        <v>Bilan des gaz résiduaires pour cette sous-installation</v>
      </c>
      <c r="F1296" s="1216"/>
      <c r="G1296" s="1216"/>
      <c r="H1296" s="1216"/>
      <c r="I1296" s="1216"/>
      <c r="J1296" s="1216"/>
      <c r="K1296" s="1216"/>
      <c r="L1296" s="1216"/>
      <c r="M1296" s="1216"/>
      <c r="N1296" s="1217"/>
    </row>
    <row r="1297" spans="2:23" ht="12.75" customHeight="1" x14ac:dyDescent="0.2">
      <c r="B1297" s="273"/>
      <c r="C1297" s="354"/>
      <c r="D1297" s="358" t="s">
        <v>118</v>
      </c>
      <c r="E1297" s="1140" t="str">
        <f>Translations!$B$370</f>
        <v>Des gaz résiduaires sont-ils pertinents pour cette sous-installation?</v>
      </c>
      <c r="F1297" s="1140"/>
      <c r="G1297" s="1140"/>
      <c r="H1297" s="1140"/>
      <c r="I1297" s="1140"/>
      <c r="J1297" s="1140"/>
      <c r="K1297" s="1140"/>
      <c r="L1297" s="1140"/>
      <c r="M1297" s="1141"/>
      <c r="N1297" s="1141"/>
    </row>
    <row r="1298" spans="2:23" ht="12.75" customHeight="1" x14ac:dyDescent="0.2">
      <c r="B1298" s="273"/>
      <c r="C1298" s="354"/>
      <c r="D1298" s="358"/>
      <c r="E1298" s="355"/>
      <c r="F1298" s="355"/>
      <c r="G1298" s="355"/>
      <c r="H1298" s="355"/>
      <c r="I1298" s="355"/>
      <c r="J1298" s="1121" t="str">
        <f>IF(I1128="","",IF(AND(M1297&lt;&gt;"",M1297=FALSE),HYPERLINK(Q1298,EUconst_MsgGoOn),""))</f>
        <v/>
      </c>
      <c r="K1298" s="1122"/>
      <c r="L1298" s="1122"/>
      <c r="M1298" s="1122"/>
      <c r="N1298" s="1123"/>
      <c r="P1298" s="24" t="s">
        <v>441</v>
      </c>
      <c r="Q1298" s="414" t="str">
        <f>"#JUMP_F"&amp;P1128+1</f>
        <v>#JUMP_F2</v>
      </c>
    </row>
    <row r="1299" spans="2:23" ht="5.0999999999999996" customHeight="1" x14ac:dyDescent="0.2">
      <c r="B1299" s="273"/>
      <c r="C1299" s="354"/>
      <c r="D1299" s="358"/>
      <c r="E1299" s="355"/>
      <c r="F1299" s="355"/>
      <c r="G1299" s="355"/>
      <c r="H1299" s="355"/>
      <c r="I1299" s="355"/>
      <c r="J1299" s="355"/>
      <c r="K1299" s="355"/>
      <c r="L1299" s="355"/>
      <c r="M1299" s="355"/>
      <c r="N1299" s="356"/>
    </row>
    <row r="1300" spans="2:23" ht="12.75" customHeight="1" x14ac:dyDescent="0.2">
      <c r="B1300" s="273"/>
      <c r="C1300" s="354"/>
      <c r="D1300" s="358" t="s">
        <v>119</v>
      </c>
      <c r="E1300" s="1140" t="str">
        <f>Translations!$B$249</f>
        <v>Informations relatives à la méthode appliquée</v>
      </c>
      <c r="F1300" s="1140"/>
      <c r="G1300" s="1140"/>
      <c r="H1300" s="1140"/>
      <c r="I1300" s="1140"/>
      <c r="J1300" s="1140"/>
      <c r="K1300" s="1140"/>
      <c r="L1300" s="1140"/>
      <c r="M1300" s="1140"/>
      <c r="N1300" s="1208"/>
    </row>
    <row r="1301" spans="2:23" ht="25.5" customHeight="1" thickBot="1" x14ac:dyDescent="0.25">
      <c r="B1301" s="273"/>
      <c r="C1301" s="354"/>
      <c r="D1301" s="355"/>
      <c r="E1301" s="355"/>
      <c r="F1301" s="372"/>
      <c r="G1301" s="355"/>
      <c r="H1301" s="355"/>
      <c r="I1301" s="1215" t="str">
        <f>Translations!$B$254</f>
        <v>Source de données</v>
      </c>
      <c r="J1301" s="1215"/>
      <c r="K1301" s="1215" t="str">
        <f>Translations!$B$255</f>
        <v>Autre source de données (le cas échéant)</v>
      </c>
      <c r="L1301" s="1215"/>
      <c r="M1301" s="1215" t="str">
        <f>Translations!$B$255</f>
        <v>Autre source de données (le cas échéant)</v>
      </c>
      <c r="N1301" s="1215"/>
      <c r="W1301" s="274" t="s">
        <v>417</v>
      </c>
    </row>
    <row r="1302" spans="2:23" ht="12.75" customHeight="1" x14ac:dyDescent="0.2">
      <c r="B1302" s="273"/>
      <c r="C1302" s="354"/>
      <c r="D1302" s="358"/>
      <c r="E1302" s="360" t="s">
        <v>864</v>
      </c>
      <c r="F1302" s="1222" t="str">
        <f>Translations!$B$374</f>
        <v>Gaz résiduaires produits</v>
      </c>
      <c r="G1302" s="1222"/>
      <c r="H1302" s="1223"/>
      <c r="I1302" s="1082"/>
      <c r="J1302" s="1083"/>
      <c r="K1302" s="1084"/>
      <c r="L1302" s="1085"/>
      <c r="M1302" s="1084"/>
      <c r="N1302" s="1086"/>
      <c r="W1302" s="281" t="b">
        <f>AND(M1297&lt;&gt;"",M1297=FALSE)</f>
        <v>0</v>
      </c>
    </row>
    <row r="1303" spans="2:23" ht="12.75" customHeight="1" x14ac:dyDescent="0.2">
      <c r="B1303" s="273"/>
      <c r="C1303" s="354"/>
      <c r="D1303" s="358"/>
      <c r="E1303" s="360" t="s">
        <v>865</v>
      </c>
      <c r="F1303" s="1224" t="str">
        <f>Translations!$B$256</f>
        <v>Contenu énergétique</v>
      </c>
      <c r="G1303" s="1224"/>
      <c r="H1303" s="1225"/>
      <c r="I1303" s="1226"/>
      <c r="J1303" s="1227"/>
      <c r="K1303" s="1138"/>
      <c r="L1303" s="1228"/>
      <c r="M1303" s="1138"/>
      <c r="N1303" s="1139"/>
      <c r="W1303" s="282" t="b">
        <f>W1302</f>
        <v>0</v>
      </c>
    </row>
    <row r="1304" spans="2:23" ht="12.75" customHeight="1" x14ac:dyDescent="0.2">
      <c r="B1304" s="273"/>
      <c r="C1304" s="354"/>
      <c r="D1304" s="358"/>
      <c r="E1304" s="360" t="s">
        <v>866</v>
      </c>
      <c r="F1304" s="1229" t="str">
        <f>Translations!$B$375</f>
        <v>Facteur d’émission</v>
      </c>
      <c r="G1304" s="1229"/>
      <c r="H1304" s="1230"/>
      <c r="I1304" s="1094"/>
      <c r="J1304" s="1131"/>
      <c r="K1304" s="1096"/>
      <c r="L1304" s="1132"/>
      <c r="M1304" s="1096"/>
      <c r="N1304" s="1097"/>
      <c r="W1304" s="282" t="b">
        <f>W1303</f>
        <v>0</v>
      </c>
    </row>
    <row r="1305" spans="2:23" ht="12.75" customHeight="1" x14ac:dyDescent="0.2">
      <c r="B1305" s="273"/>
      <c r="C1305" s="354"/>
      <c r="D1305" s="358"/>
      <c r="E1305" s="360" t="s">
        <v>867</v>
      </c>
      <c r="F1305" s="1222" t="str">
        <f>Translations!$B$376</f>
        <v>Gaz résiduaires consommés</v>
      </c>
      <c r="G1305" s="1222"/>
      <c r="H1305" s="1223"/>
      <c r="I1305" s="1082"/>
      <c r="J1305" s="1083"/>
      <c r="K1305" s="1084"/>
      <c r="L1305" s="1085"/>
      <c r="M1305" s="1084"/>
      <c r="N1305" s="1086"/>
      <c r="W1305" s="282" t="b">
        <f t="shared" ref="W1305:W1316" si="5">W1304</f>
        <v>0</v>
      </c>
    </row>
    <row r="1306" spans="2:23" ht="12.75" customHeight="1" x14ac:dyDescent="0.2">
      <c r="B1306" s="273"/>
      <c r="C1306" s="354"/>
      <c r="D1306" s="358"/>
      <c r="E1306" s="360" t="s">
        <v>868</v>
      </c>
      <c r="F1306" s="1224" t="str">
        <f>Translations!$B$256</f>
        <v>Contenu énergétique</v>
      </c>
      <c r="G1306" s="1224"/>
      <c r="H1306" s="1225"/>
      <c r="I1306" s="1226"/>
      <c r="J1306" s="1227"/>
      <c r="K1306" s="1138"/>
      <c r="L1306" s="1228"/>
      <c r="M1306" s="1138"/>
      <c r="N1306" s="1139"/>
      <c r="W1306" s="282" t="b">
        <f t="shared" si="5"/>
        <v>0</v>
      </c>
    </row>
    <row r="1307" spans="2:23" ht="12.75" customHeight="1" x14ac:dyDescent="0.2">
      <c r="B1307" s="273"/>
      <c r="C1307" s="354"/>
      <c r="D1307" s="358"/>
      <c r="E1307" s="360" t="s">
        <v>869</v>
      </c>
      <c r="F1307" s="1229" t="str">
        <f>Translations!$B$375</f>
        <v>Facteur d’émission</v>
      </c>
      <c r="G1307" s="1229"/>
      <c r="H1307" s="1230"/>
      <c r="I1307" s="1094"/>
      <c r="J1307" s="1131"/>
      <c r="K1307" s="1096"/>
      <c r="L1307" s="1132"/>
      <c r="M1307" s="1096"/>
      <c r="N1307" s="1097"/>
      <c r="W1307" s="282" t="b">
        <f t="shared" si="5"/>
        <v>0</v>
      </c>
    </row>
    <row r="1308" spans="2:23" ht="12.75" customHeight="1" x14ac:dyDescent="0.2">
      <c r="B1308" s="273"/>
      <c r="C1308" s="354"/>
      <c r="D1308" s="358"/>
      <c r="E1308" s="360" t="s">
        <v>870</v>
      </c>
      <c r="F1308" s="1222" t="str">
        <f>Translations!$B$377</f>
        <v>Gaz résiduaires mis en torchère (pour des motifs autres que des raisons de sécurité)</v>
      </c>
      <c r="G1308" s="1222"/>
      <c r="H1308" s="1223"/>
      <c r="I1308" s="1082"/>
      <c r="J1308" s="1083"/>
      <c r="K1308" s="1084"/>
      <c r="L1308" s="1085"/>
      <c r="M1308" s="1084"/>
      <c r="N1308" s="1086"/>
      <c r="W1308" s="282" t="b">
        <f t="shared" si="5"/>
        <v>0</v>
      </c>
    </row>
    <row r="1309" spans="2:23" ht="12.75" customHeight="1" x14ac:dyDescent="0.2">
      <c r="B1309" s="273"/>
      <c r="C1309" s="354"/>
      <c r="D1309" s="358"/>
      <c r="E1309" s="360" t="s">
        <v>871</v>
      </c>
      <c r="F1309" s="1224" t="str">
        <f>Translations!$B$256</f>
        <v>Contenu énergétique</v>
      </c>
      <c r="G1309" s="1224"/>
      <c r="H1309" s="1225"/>
      <c r="I1309" s="1226"/>
      <c r="J1309" s="1227"/>
      <c r="K1309" s="1138"/>
      <c r="L1309" s="1228"/>
      <c r="M1309" s="1138"/>
      <c r="N1309" s="1139"/>
      <c r="W1309" s="282" t="b">
        <f t="shared" si="5"/>
        <v>0</v>
      </c>
    </row>
    <row r="1310" spans="2:23" ht="12.75" customHeight="1" x14ac:dyDescent="0.2">
      <c r="B1310" s="273"/>
      <c r="C1310" s="354"/>
      <c r="D1310" s="358"/>
      <c r="E1310" s="360" t="s">
        <v>872</v>
      </c>
      <c r="F1310" s="1229" t="str">
        <f>Translations!$B$375</f>
        <v>Facteur d’émission</v>
      </c>
      <c r="G1310" s="1229"/>
      <c r="H1310" s="1230"/>
      <c r="I1310" s="1094"/>
      <c r="J1310" s="1131"/>
      <c r="K1310" s="1096"/>
      <c r="L1310" s="1132"/>
      <c r="M1310" s="1096"/>
      <c r="N1310" s="1097"/>
      <c r="W1310" s="282" t="b">
        <f t="shared" si="5"/>
        <v>0</v>
      </c>
    </row>
    <row r="1311" spans="2:23" ht="12.75" customHeight="1" x14ac:dyDescent="0.2">
      <c r="B1311" s="273"/>
      <c r="C1311" s="354"/>
      <c r="D1311" s="358"/>
      <c r="E1311" s="360" t="s">
        <v>873</v>
      </c>
      <c r="F1311" s="1222" t="str">
        <f>Translations!$B$378</f>
        <v>Gaz résiduaires importés</v>
      </c>
      <c r="G1311" s="1222"/>
      <c r="H1311" s="1223"/>
      <c r="I1311" s="1082"/>
      <c r="J1311" s="1083"/>
      <c r="K1311" s="1084"/>
      <c r="L1311" s="1085"/>
      <c r="M1311" s="1084"/>
      <c r="N1311" s="1086"/>
      <c r="W1311" s="282" t="b">
        <f t="shared" si="5"/>
        <v>0</v>
      </c>
    </row>
    <row r="1312" spans="2:23" ht="12.75" customHeight="1" x14ac:dyDescent="0.2">
      <c r="B1312" s="273"/>
      <c r="C1312" s="354"/>
      <c r="D1312" s="358"/>
      <c r="E1312" s="360" t="s">
        <v>874</v>
      </c>
      <c r="F1312" s="1224" t="str">
        <f>Translations!$B$256</f>
        <v>Contenu énergétique</v>
      </c>
      <c r="G1312" s="1224"/>
      <c r="H1312" s="1225"/>
      <c r="I1312" s="1226"/>
      <c r="J1312" s="1227"/>
      <c r="K1312" s="1138"/>
      <c r="L1312" s="1228"/>
      <c r="M1312" s="1138"/>
      <c r="N1312" s="1139"/>
      <c r="W1312" s="282" t="b">
        <f t="shared" si="5"/>
        <v>0</v>
      </c>
    </row>
    <row r="1313" spans="2:23" ht="12.75" customHeight="1" x14ac:dyDescent="0.2">
      <c r="B1313" s="273"/>
      <c r="C1313" s="354"/>
      <c r="D1313" s="358"/>
      <c r="E1313" s="360" t="s">
        <v>875</v>
      </c>
      <c r="F1313" s="1229" t="str">
        <f>Translations!$B$375</f>
        <v>Facteur d’émission</v>
      </c>
      <c r="G1313" s="1229"/>
      <c r="H1313" s="1230"/>
      <c r="I1313" s="1094"/>
      <c r="J1313" s="1131"/>
      <c r="K1313" s="1096"/>
      <c r="L1313" s="1132"/>
      <c r="M1313" s="1096"/>
      <c r="N1313" s="1097"/>
      <c r="W1313" s="282" t="b">
        <f t="shared" si="5"/>
        <v>0</v>
      </c>
    </row>
    <row r="1314" spans="2:23" ht="12.75" customHeight="1" x14ac:dyDescent="0.2">
      <c r="B1314" s="273"/>
      <c r="C1314" s="354"/>
      <c r="D1314" s="358"/>
      <c r="E1314" s="360" t="s">
        <v>876</v>
      </c>
      <c r="F1314" s="1222" t="str">
        <f>Translations!$B$379</f>
        <v>Gaz résiduaires exportés</v>
      </c>
      <c r="G1314" s="1222"/>
      <c r="H1314" s="1223"/>
      <c r="I1314" s="1082"/>
      <c r="J1314" s="1083"/>
      <c r="K1314" s="1084"/>
      <c r="L1314" s="1085"/>
      <c r="M1314" s="1084"/>
      <c r="N1314" s="1086"/>
      <c r="W1314" s="282" t="b">
        <f t="shared" si="5"/>
        <v>0</v>
      </c>
    </row>
    <row r="1315" spans="2:23" ht="12.75" customHeight="1" x14ac:dyDescent="0.2">
      <c r="B1315" s="273"/>
      <c r="C1315" s="354"/>
      <c r="D1315" s="358"/>
      <c r="E1315" s="360" t="s">
        <v>877</v>
      </c>
      <c r="F1315" s="1224" t="str">
        <f>Translations!$B$256</f>
        <v>Contenu énergétique</v>
      </c>
      <c r="G1315" s="1224"/>
      <c r="H1315" s="1225"/>
      <c r="I1315" s="1226"/>
      <c r="J1315" s="1227"/>
      <c r="K1315" s="1138"/>
      <c r="L1315" s="1228"/>
      <c r="M1315" s="1138"/>
      <c r="N1315" s="1139"/>
      <c r="W1315" s="282" t="b">
        <f t="shared" si="5"/>
        <v>0</v>
      </c>
    </row>
    <row r="1316" spans="2:23" ht="12.75" customHeight="1" x14ac:dyDescent="0.2">
      <c r="B1316" s="273"/>
      <c r="C1316" s="354"/>
      <c r="D1316" s="358"/>
      <c r="E1316" s="360" t="s">
        <v>878</v>
      </c>
      <c r="F1316" s="1229" t="str">
        <f>Translations!$B$375</f>
        <v>Facteur d’émission</v>
      </c>
      <c r="G1316" s="1229"/>
      <c r="H1316" s="1230"/>
      <c r="I1316" s="1094"/>
      <c r="J1316" s="1131"/>
      <c r="K1316" s="1096"/>
      <c r="L1316" s="1132"/>
      <c r="M1316" s="1096"/>
      <c r="N1316" s="1097"/>
      <c r="W1316" s="282" t="b">
        <f t="shared" si="5"/>
        <v>0</v>
      </c>
    </row>
    <row r="1317" spans="2:23" ht="5.0999999999999996" customHeight="1" x14ac:dyDescent="0.2">
      <c r="B1317" s="273"/>
      <c r="C1317" s="354"/>
      <c r="D1317" s="358"/>
      <c r="E1317" s="355"/>
      <c r="F1317" s="355"/>
      <c r="G1317" s="355"/>
      <c r="H1317" s="355"/>
      <c r="I1317" s="355"/>
      <c r="J1317" s="355"/>
      <c r="K1317" s="355"/>
      <c r="L1317" s="355"/>
      <c r="M1317" s="355"/>
      <c r="N1317" s="356"/>
      <c r="W1317" s="299"/>
    </row>
    <row r="1318" spans="2:23" ht="12.75" customHeight="1" x14ac:dyDescent="0.2">
      <c r="B1318" s="273"/>
      <c r="C1318" s="354"/>
      <c r="D1318" s="358"/>
      <c r="E1318" s="360" t="s">
        <v>879</v>
      </c>
      <c r="F1318" s="1218" t="str">
        <f>Translations!$B$257</f>
        <v>Description de la méthode appliquée</v>
      </c>
      <c r="G1318" s="1218"/>
      <c r="H1318" s="1218"/>
      <c r="I1318" s="1218"/>
      <c r="J1318" s="1218"/>
      <c r="K1318" s="1218"/>
      <c r="L1318" s="1218"/>
      <c r="M1318" s="1218"/>
      <c r="N1318" s="1219"/>
      <c r="W1318" s="283"/>
    </row>
    <row r="1319" spans="2:23" ht="5.0999999999999996" customHeight="1" x14ac:dyDescent="0.2">
      <c r="C1319" s="354"/>
      <c r="D1319" s="355"/>
      <c r="E1319" s="359"/>
      <c r="F1319" s="369"/>
      <c r="G1319" s="370"/>
      <c r="H1319" s="370"/>
      <c r="I1319" s="370"/>
      <c r="J1319" s="370"/>
      <c r="K1319" s="370"/>
      <c r="L1319" s="370"/>
      <c r="M1319" s="370"/>
      <c r="N1319" s="371"/>
      <c r="W1319" s="283"/>
    </row>
    <row r="1320" spans="2:23" ht="12.75" customHeight="1" x14ac:dyDescent="0.2">
      <c r="C1320" s="354"/>
      <c r="D1320" s="358"/>
      <c r="E1320" s="360"/>
      <c r="F1320" s="1135" t="str">
        <f>IF(I1128&lt;&gt;"",HYPERLINK("#" &amp; Q1320,EUConst_MsgDescription),"")</f>
        <v/>
      </c>
      <c r="G1320" s="1114"/>
      <c r="H1320" s="1114"/>
      <c r="I1320" s="1114"/>
      <c r="J1320" s="1114"/>
      <c r="K1320" s="1114"/>
      <c r="L1320" s="1114"/>
      <c r="M1320" s="1114"/>
      <c r="N1320" s="1115"/>
      <c r="P1320" s="24" t="s">
        <v>441</v>
      </c>
      <c r="Q1320" s="414" t="str">
        <f>"#"&amp;ADDRESS(ROW($C$10),COLUMN($C$10))</f>
        <v>#$C$10</v>
      </c>
      <c r="W1320" s="283"/>
    </row>
    <row r="1321" spans="2:23" ht="5.0999999999999996" customHeight="1" x14ac:dyDescent="0.2">
      <c r="C1321" s="354"/>
      <c r="D1321" s="358"/>
      <c r="E1321" s="361"/>
      <c r="F1321" s="1136"/>
      <c r="G1321" s="1136"/>
      <c r="H1321" s="1136"/>
      <c r="I1321" s="1136"/>
      <c r="J1321" s="1136"/>
      <c r="K1321" s="1136"/>
      <c r="L1321" s="1136"/>
      <c r="M1321" s="1136"/>
      <c r="N1321" s="1137"/>
      <c r="P1321" s="280"/>
      <c r="W1321" s="283"/>
    </row>
    <row r="1322" spans="2:23" ht="50.1" customHeight="1" x14ac:dyDescent="0.2">
      <c r="C1322" s="354"/>
      <c r="D1322" s="361"/>
      <c r="E1322" s="361"/>
      <c r="F1322" s="1077"/>
      <c r="G1322" s="1078"/>
      <c r="H1322" s="1078"/>
      <c r="I1322" s="1078"/>
      <c r="J1322" s="1078"/>
      <c r="K1322" s="1078"/>
      <c r="L1322" s="1078"/>
      <c r="M1322" s="1078"/>
      <c r="N1322" s="1079"/>
      <c r="W1322" s="282" t="b">
        <f>W1304</f>
        <v>0</v>
      </c>
    </row>
    <row r="1323" spans="2:23" ht="5.0999999999999996" customHeight="1" x14ac:dyDescent="0.2">
      <c r="C1323" s="354"/>
      <c r="D1323" s="358"/>
      <c r="E1323" s="355"/>
      <c r="F1323" s="355"/>
      <c r="G1323" s="355"/>
      <c r="H1323" s="355"/>
      <c r="I1323" s="355"/>
      <c r="J1323" s="355"/>
      <c r="K1323" s="355"/>
      <c r="L1323" s="355"/>
      <c r="M1323" s="355"/>
      <c r="N1323" s="356"/>
      <c r="W1323" s="282"/>
    </row>
    <row r="1324" spans="2:23" ht="12.75" customHeight="1" x14ac:dyDescent="0.2">
      <c r="C1324" s="354"/>
      <c r="D1324" s="358"/>
      <c r="E1324" s="360"/>
      <c r="F1324" s="1199" t="str">
        <f>Translations!$B$210</f>
        <v>Référence de fichiers externes, le cas échéant</v>
      </c>
      <c r="G1324" s="1199"/>
      <c r="H1324" s="1199"/>
      <c r="I1324" s="1199"/>
      <c r="J1324" s="1199"/>
      <c r="K1324" s="1049"/>
      <c r="L1324" s="1049"/>
      <c r="M1324" s="1049"/>
      <c r="N1324" s="1049"/>
      <c r="W1324" s="282" t="b">
        <f>W1322</f>
        <v>0</v>
      </c>
    </row>
    <row r="1325" spans="2:23" ht="5.0999999999999996" customHeight="1" x14ac:dyDescent="0.2">
      <c r="C1325" s="354"/>
      <c r="D1325" s="358"/>
      <c r="E1325" s="355"/>
      <c r="F1325" s="355"/>
      <c r="G1325" s="355"/>
      <c r="H1325" s="355"/>
      <c r="I1325" s="355"/>
      <c r="J1325" s="355"/>
      <c r="K1325" s="355"/>
      <c r="L1325" s="355"/>
      <c r="M1325" s="355"/>
      <c r="N1325" s="356"/>
      <c r="W1325" s="303"/>
    </row>
    <row r="1326" spans="2:23" ht="12.75" customHeight="1" x14ac:dyDescent="0.2">
      <c r="C1326" s="354"/>
      <c r="D1326" s="358" t="s">
        <v>120</v>
      </c>
      <c r="E1326" s="1220" t="str">
        <f>Translations!$B$258</f>
        <v>La hiérarchie a-t-elle été respectée?</v>
      </c>
      <c r="F1326" s="1220"/>
      <c r="G1326" s="1220"/>
      <c r="H1326" s="1221"/>
      <c r="I1326" s="291"/>
      <c r="J1326" s="366" t="str">
        <f>Translations!$B$259</f>
        <v xml:space="preserve"> Si tel n'est pas le cas, pourquoi?</v>
      </c>
      <c r="K1326" s="1087"/>
      <c r="L1326" s="1088"/>
      <c r="M1326" s="1088"/>
      <c r="N1326" s="1104"/>
      <c r="V1326" s="304" t="b">
        <f>W1324</f>
        <v>0</v>
      </c>
      <c r="W1326" s="289" t="b">
        <f>OR(W1322,AND(I1326&lt;&gt;"",I1326=TRUE))</f>
        <v>0</v>
      </c>
    </row>
    <row r="1327" spans="2:23" ht="5.0999999999999996" customHeight="1" x14ac:dyDescent="0.2">
      <c r="C1327" s="354"/>
      <c r="D1327" s="355"/>
      <c r="E1327" s="581"/>
      <c r="F1327" s="581"/>
      <c r="G1327" s="581"/>
      <c r="H1327" s="581"/>
      <c r="I1327" s="581"/>
      <c r="J1327" s="581"/>
      <c r="K1327" s="581"/>
      <c r="L1327" s="581"/>
      <c r="M1327" s="581"/>
      <c r="N1327" s="582"/>
      <c r="W1327" s="299"/>
    </row>
    <row r="1328" spans="2:23" ht="12.75" customHeight="1" x14ac:dyDescent="0.2">
      <c r="C1328" s="354"/>
      <c r="D1328" s="367"/>
      <c r="E1328" s="367"/>
      <c r="F1328" s="1218" t="str">
        <f>Translations!$B$264</f>
        <v>Autres précisions concernant l’écart pris rapport à la hiérarchie</v>
      </c>
      <c r="G1328" s="1218"/>
      <c r="H1328" s="1218"/>
      <c r="I1328" s="1218"/>
      <c r="J1328" s="1218"/>
      <c r="K1328" s="1218"/>
      <c r="L1328" s="1218"/>
      <c r="M1328" s="1218"/>
      <c r="N1328" s="1219"/>
      <c r="W1328" s="303"/>
    </row>
    <row r="1329" spans="1:26" ht="25.5" customHeight="1" thickBot="1" x14ac:dyDescent="0.25">
      <c r="C1329" s="354"/>
      <c r="D1329" s="367"/>
      <c r="E1329" s="367"/>
      <c r="F1329" s="1077"/>
      <c r="G1329" s="1078"/>
      <c r="H1329" s="1078"/>
      <c r="I1329" s="1078"/>
      <c r="J1329" s="1078"/>
      <c r="K1329" s="1078"/>
      <c r="L1329" s="1078"/>
      <c r="M1329" s="1078"/>
      <c r="N1329" s="1079"/>
      <c r="W1329" s="305" t="b">
        <f>W1326</f>
        <v>0</v>
      </c>
    </row>
    <row r="1330" spans="1:26" s="21" customFormat="1" ht="12.75" x14ac:dyDescent="0.2">
      <c r="A1330" s="19"/>
      <c r="B1330" s="38"/>
      <c r="C1330" s="373"/>
      <c r="D1330" s="374"/>
      <c r="E1330" s="374"/>
      <c r="F1330" s="374"/>
      <c r="G1330" s="374"/>
      <c r="H1330" s="374"/>
      <c r="I1330" s="374"/>
      <c r="J1330" s="374"/>
      <c r="K1330" s="374"/>
      <c r="L1330" s="374"/>
      <c r="M1330" s="374"/>
      <c r="N1330" s="375"/>
      <c r="O1330" s="38"/>
      <c r="P1330" s="140" t="str">
        <f>IF(OR(P1128=1,AND(I1128&lt;&gt;"",COUNTIF(P$2153:$P2954,"PRINT")=0)),"PRINT","")</f>
        <v>PRINT</v>
      </c>
      <c r="Q1330" s="24" t="s">
        <v>587</v>
      </c>
      <c r="R1330" s="25"/>
      <c r="S1330" s="25"/>
      <c r="T1330" s="24"/>
      <c r="U1330" s="24"/>
      <c r="V1330" s="24"/>
      <c r="W1330" s="24"/>
    </row>
    <row r="1331" spans="1:26" s="21" customFormat="1" ht="15" thickBot="1" x14ac:dyDescent="0.25">
      <c r="A1331" s="19"/>
      <c r="B1331" s="38"/>
      <c r="C1331" s="38"/>
      <c r="D1331" s="38"/>
      <c r="E1331" s="38"/>
      <c r="F1331" s="38"/>
      <c r="G1331" s="38"/>
      <c r="H1331" s="38"/>
      <c r="I1331" s="38"/>
      <c r="J1331" s="38"/>
      <c r="K1331" s="38"/>
      <c r="L1331" s="38"/>
      <c r="M1331" s="38"/>
      <c r="N1331" s="38"/>
      <c r="O1331" s="38"/>
      <c r="P1331" s="24"/>
      <c r="Q1331" s="24"/>
      <c r="R1331" s="25"/>
      <c r="S1331" s="25"/>
      <c r="T1331" s="24"/>
      <c r="U1331" s="24"/>
      <c r="V1331" s="24"/>
      <c r="W1331" s="24"/>
      <c r="X1331" s="273"/>
      <c r="Y1331" s="273"/>
      <c r="Z1331" s="273"/>
    </row>
    <row r="1332" spans="1:26" s="21" customFormat="1" ht="12.75" customHeight="1" thickBot="1" x14ac:dyDescent="0.3">
      <c r="A1332" s="19"/>
      <c r="B1332" s="38"/>
      <c r="C1332" s="315"/>
      <c r="D1332" s="315"/>
      <c r="E1332" s="315"/>
      <c r="F1332" s="315"/>
      <c r="G1332" s="315"/>
      <c r="H1332" s="315"/>
      <c r="I1332" s="315"/>
      <c r="J1332" s="315"/>
      <c r="K1332" s="315"/>
      <c r="L1332" s="315"/>
      <c r="M1332" s="315"/>
      <c r="N1332" s="315"/>
      <c r="O1332" s="38"/>
      <c r="P1332" s="24"/>
      <c r="Q1332" s="24"/>
      <c r="R1332" s="25"/>
      <c r="S1332" s="25"/>
      <c r="T1332" s="24"/>
      <c r="U1332" s="24"/>
      <c r="V1332" s="24"/>
      <c r="W1332" s="24"/>
      <c r="X1332" s="273"/>
      <c r="Y1332" s="273"/>
      <c r="Z1332" s="273"/>
    </row>
    <row r="1333" spans="1:26" s="270" customFormat="1" ht="15" customHeight="1" thickBot="1" x14ac:dyDescent="0.25">
      <c r="A1333" s="269"/>
      <c r="B1333" s="187"/>
      <c r="C1333" s="268">
        <f>C1128+1</f>
        <v>7</v>
      </c>
      <c r="D1333" s="1160" t="str">
        <f>Translations!$B$295</f>
        <v>Sous-installation avec référentiel de produit:</v>
      </c>
      <c r="E1333" s="1161"/>
      <c r="F1333" s="1161"/>
      <c r="G1333" s="1161"/>
      <c r="H1333" s="1161"/>
      <c r="I1333" s="1162" t="str">
        <f>IF(INDEX(CNTR_SubInstListIsProdBM,$C1333),INDEX(CNTR_SubInstListNames,$C1333),"")</f>
        <v/>
      </c>
      <c r="J1333" s="1163"/>
      <c r="K1333" s="1163"/>
      <c r="L1333" s="1163"/>
      <c r="M1333" s="1163"/>
      <c r="N1333" s="1164"/>
      <c r="O1333" s="38"/>
      <c r="P1333" s="417">
        <v>1</v>
      </c>
      <c r="Q1333" s="274"/>
      <c r="R1333" s="293"/>
      <c r="S1333" s="293"/>
      <c r="T1333" s="293"/>
      <c r="U1333" s="269"/>
      <c r="V1333" s="397" t="s">
        <v>891</v>
      </c>
      <c r="W1333" s="398" t="b">
        <f>AND(CNTR_ExistSubInstEntries,I1333="")</f>
        <v>0</v>
      </c>
    </row>
    <row r="1334" spans="1:26" ht="12.75" customHeight="1" thickBot="1" x14ac:dyDescent="0.25">
      <c r="C1334" s="265"/>
      <c r="D1334" s="266"/>
      <c r="E1334" s="1173" t="str">
        <f>Translations!$B$296</f>
        <v>La dénomination de la sous-installation avec référentiel de produit s'affiche automatiquement, sur la base des données saisies sur la feuille «C_InstallationDescription».</v>
      </c>
      <c r="F1334" s="1174"/>
      <c r="G1334" s="1174"/>
      <c r="H1334" s="1174"/>
      <c r="I1334" s="1174"/>
      <c r="J1334" s="1174"/>
      <c r="K1334" s="1174"/>
      <c r="L1334" s="1174"/>
      <c r="M1334" s="1174"/>
      <c r="N1334" s="1175"/>
    </row>
    <row r="1335" spans="1:26" ht="5.0999999999999996" customHeight="1" x14ac:dyDescent="0.2">
      <c r="C1335" s="250"/>
      <c r="N1335" s="251"/>
    </row>
    <row r="1336" spans="1:26" ht="12.75" customHeight="1" x14ac:dyDescent="0.2">
      <c r="C1336" s="250"/>
      <c r="D1336" s="22" t="s">
        <v>112</v>
      </c>
      <c r="E1336" s="1062" t="str">
        <f>Translations!$B$297</f>
        <v>Limites du système de la sous-installation</v>
      </c>
      <c r="F1336" s="1062"/>
      <c r="G1336" s="1062"/>
      <c r="H1336" s="1062"/>
      <c r="I1336" s="1062"/>
      <c r="J1336" s="1062"/>
      <c r="K1336" s="1062"/>
      <c r="L1336" s="1062"/>
      <c r="M1336" s="1062"/>
      <c r="N1336" s="1176"/>
    </row>
    <row r="1337" spans="1:26" ht="5.0999999999999996" customHeight="1" x14ac:dyDescent="0.2">
      <c r="C1337" s="250"/>
      <c r="N1337" s="251"/>
    </row>
    <row r="1338" spans="1:26" ht="12.75" customHeight="1" x14ac:dyDescent="0.2">
      <c r="C1338" s="250"/>
      <c r="D1338" s="569" t="s">
        <v>118</v>
      </c>
      <c r="E1338" s="1108" t="str">
        <f>Translations!$B$249</f>
        <v>Informations relatives à la méthode appliquée</v>
      </c>
      <c r="F1338" s="1108"/>
      <c r="G1338" s="1108"/>
      <c r="H1338" s="1108"/>
      <c r="I1338" s="1108"/>
      <c r="J1338" s="1108"/>
      <c r="K1338" s="1108"/>
      <c r="L1338" s="1108"/>
      <c r="M1338" s="1108"/>
      <c r="N1338" s="1148"/>
    </row>
    <row r="1339" spans="1:26" s="345" customFormat="1" ht="5.0999999999999996" customHeight="1" x14ac:dyDescent="0.25">
      <c r="A1339" s="344"/>
      <c r="B1339" s="341"/>
      <c r="C1339" s="342"/>
      <c r="D1339" s="343"/>
      <c r="E1339" s="1106"/>
      <c r="F1339" s="1106"/>
      <c r="G1339" s="1106"/>
      <c r="H1339" s="1106"/>
      <c r="I1339" s="1106"/>
      <c r="J1339" s="1106"/>
      <c r="K1339" s="1106"/>
      <c r="L1339" s="1106"/>
      <c r="M1339" s="1106"/>
      <c r="N1339" s="1177"/>
      <c r="O1339" s="38"/>
      <c r="P1339" s="344"/>
      <c r="Q1339" s="344"/>
      <c r="R1339" s="344"/>
      <c r="S1339" s="344"/>
      <c r="T1339" s="344"/>
      <c r="U1339" s="344"/>
      <c r="V1339" s="344"/>
      <c r="W1339" s="344"/>
    </row>
    <row r="1340" spans="1:26" ht="50.1" customHeight="1" x14ac:dyDescent="0.2">
      <c r="C1340" s="250"/>
      <c r="D1340" s="569"/>
      <c r="E1340" s="1178"/>
      <c r="F1340" s="1179"/>
      <c r="G1340" s="1179"/>
      <c r="H1340" s="1179"/>
      <c r="I1340" s="1179"/>
      <c r="J1340" s="1179"/>
      <c r="K1340" s="1179"/>
      <c r="L1340" s="1179"/>
      <c r="M1340" s="1179"/>
      <c r="N1340" s="1180"/>
    </row>
    <row r="1341" spans="1:26" ht="5.0999999999999996" customHeight="1" x14ac:dyDescent="0.2">
      <c r="C1341" s="250"/>
      <c r="D1341" s="569"/>
      <c r="N1341" s="251"/>
    </row>
    <row r="1342" spans="1:26" ht="12.75" customHeight="1" x14ac:dyDescent="0.2">
      <c r="C1342" s="250"/>
      <c r="D1342" s="569" t="s">
        <v>119</v>
      </c>
      <c r="E1342" s="1181" t="str">
        <f>Translations!$B$210</f>
        <v>Référence de fichiers externes, le cas échéant</v>
      </c>
      <c r="F1342" s="1181"/>
      <c r="G1342" s="1181"/>
      <c r="H1342" s="1181"/>
      <c r="I1342" s="1181"/>
      <c r="J1342" s="1182"/>
      <c r="K1342" s="1049"/>
      <c r="L1342" s="1049"/>
      <c r="M1342" s="1049"/>
      <c r="N1342" s="1049"/>
    </row>
    <row r="1343" spans="1:26" ht="5.0999999999999996" customHeight="1" x14ac:dyDescent="0.2">
      <c r="C1343" s="250"/>
      <c r="D1343" s="569"/>
      <c r="N1343" s="251"/>
    </row>
    <row r="1344" spans="1:26" ht="12.75" customHeight="1" x14ac:dyDescent="0.2">
      <c r="C1344" s="250"/>
      <c r="D1344" s="27" t="s">
        <v>120</v>
      </c>
      <c r="E1344" s="1181" t="str">
        <f>Translations!$B$305</f>
        <v>Référence d’un schéma de procédé distinct détaillé, s’il y a lieu</v>
      </c>
      <c r="F1344" s="1181"/>
      <c r="G1344" s="1181"/>
      <c r="H1344" s="1181"/>
      <c r="I1344" s="1181"/>
      <c r="J1344" s="1182"/>
      <c r="K1344" s="1049"/>
      <c r="L1344" s="1049"/>
      <c r="M1344" s="1049"/>
      <c r="N1344" s="1049"/>
    </row>
    <row r="1345" spans="1:23" ht="5.0999999999999996" customHeight="1" x14ac:dyDescent="0.2">
      <c r="C1345" s="257"/>
      <c r="D1345" s="258"/>
      <c r="E1345" s="259"/>
      <c r="F1345" s="259"/>
      <c r="G1345" s="259"/>
      <c r="H1345" s="259"/>
      <c r="I1345" s="259"/>
      <c r="J1345" s="259"/>
      <c r="K1345" s="259"/>
      <c r="L1345" s="259"/>
      <c r="M1345" s="259"/>
      <c r="N1345" s="260"/>
    </row>
    <row r="1346" spans="1:23" ht="5.0999999999999996" customHeight="1" x14ac:dyDescent="0.2">
      <c r="C1346" s="250"/>
      <c r="D1346" s="569"/>
      <c r="N1346" s="251"/>
    </row>
    <row r="1347" spans="1:23" ht="12.75" customHeight="1" x14ac:dyDescent="0.2">
      <c r="C1347" s="250"/>
      <c r="D1347" s="22" t="s">
        <v>113</v>
      </c>
      <c r="E1347" s="1062" t="str">
        <f>Translations!$B$307</f>
        <v>Méthode de détermination des niveaux de production (= activité) annuelle</v>
      </c>
      <c r="F1347" s="1062"/>
      <c r="G1347" s="1062"/>
      <c r="H1347" s="1062"/>
      <c r="I1347" s="1062"/>
      <c r="J1347" s="1062"/>
      <c r="K1347" s="1062"/>
      <c r="L1347" s="1062"/>
      <c r="M1347" s="1062"/>
      <c r="N1347" s="1176"/>
    </row>
    <row r="1348" spans="1:23" ht="5.0999999999999996" customHeight="1" x14ac:dyDescent="0.2">
      <c r="C1348" s="250"/>
      <c r="D1348" s="22"/>
      <c r="E1348" s="569"/>
      <c r="F1348" s="569"/>
      <c r="G1348" s="569"/>
      <c r="H1348" s="569"/>
      <c r="I1348" s="569"/>
      <c r="J1348" s="569"/>
      <c r="K1348" s="569"/>
      <c r="L1348" s="569"/>
      <c r="M1348" s="569"/>
      <c r="N1348" s="570"/>
    </row>
    <row r="1349" spans="1:23" ht="12.75" customHeight="1" x14ac:dyDescent="0.2">
      <c r="C1349" s="250"/>
      <c r="D1349" s="569" t="s">
        <v>118</v>
      </c>
      <c r="E1349" s="1108" t="str">
        <f>Translations!$B$249</f>
        <v>Informations relatives à la méthode appliquée</v>
      </c>
      <c r="F1349" s="1108"/>
      <c r="G1349" s="1108"/>
      <c r="H1349" s="1108"/>
      <c r="I1349" s="1108"/>
      <c r="J1349" s="1108"/>
      <c r="K1349" s="1108"/>
      <c r="L1349" s="1108"/>
      <c r="M1349" s="1108"/>
      <c r="N1349" s="1148"/>
    </row>
    <row r="1350" spans="1:23" s="295" customFormat="1" ht="25.5" customHeight="1" x14ac:dyDescent="0.25">
      <c r="A1350" s="293"/>
      <c r="B1350" s="136"/>
      <c r="C1350" s="250"/>
      <c r="D1350" s="137"/>
      <c r="E1350" s="138"/>
      <c r="F1350" s="138"/>
      <c r="G1350" s="138"/>
      <c r="H1350" s="138"/>
      <c r="I1350" s="1112" t="str">
        <f>Translations!$B$254</f>
        <v>Source de données</v>
      </c>
      <c r="J1350" s="1112"/>
      <c r="K1350" s="1112" t="str">
        <f>Translations!$B$255</f>
        <v>Autre source de données (le cas échéant)</v>
      </c>
      <c r="L1350" s="1112"/>
      <c r="M1350" s="1112" t="str">
        <f>Translations!$B$255</f>
        <v>Autre source de données (le cas échéant)</v>
      </c>
      <c r="N1350" s="1112"/>
      <c r="O1350" s="38"/>
      <c r="P1350" s="293"/>
      <c r="Q1350" s="293"/>
      <c r="R1350" s="293"/>
      <c r="S1350" s="293"/>
      <c r="T1350" s="293"/>
      <c r="U1350" s="293"/>
      <c r="V1350" s="293"/>
      <c r="W1350" s="293"/>
    </row>
    <row r="1351" spans="1:23" ht="12.75" customHeight="1" x14ac:dyDescent="0.2">
      <c r="C1351" s="250"/>
      <c r="D1351" s="27"/>
      <c r="E1351" s="135" t="s">
        <v>864</v>
      </c>
      <c r="F1351" s="1074" t="str">
        <f>Translations!$B$310</f>
        <v>Quantités de produits</v>
      </c>
      <c r="G1351" s="1074"/>
      <c r="H1351" s="1075"/>
      <c r="I1351" s="1087"/>
      <c r="J1351" s="1088"/>
      <c r="K1351" s="1089"/>
      <c r="L1351" s="1090"/>
      <c r="M1351" s="1089"/>
      <c r="N1351" s="1091"/>
    </row>
    <row r="1352" spans="1:23" ht="5.0999999999999996" customHeight="1" x14ac:dyDescent="0.2">
      <c r="C1352" s="250"/>
      <c r="D1352" s="27"/>
      <c r="E1352" s="135"/>
      <c r="F1352" s="573"/>
      <c r="G1352" s="573"/>
      <c r="H1352" s="573"/>
      <c r="I1352" s="573"/>
      <c r="J1352" s="573"/>
      <c r="K1352" s="573"/>
      <c r="L1352" s="573"/>
      <c r="M1352" s="573"/>
      <c r="N1352" s="574"/>
    </row>
    <row r="1353" spans="1:23" ht="12.75" customHeight="1" x14ac:dyDescent="0.2">
      <c r="C1353" s="250"/>
      <c r="D1353" s="569"/>
      <c r="E1353" s="135" t="s">
        <v>865</v>
      </c>
      <c r="F1353" s="1074" t="str">
        <f>Translations!$B$311</f>
        <v>Quantités annuelles de produits</v>
      </c>
      <c r="G1353" s="1074"/>
      <c r="H1353" s="1075"/>
      <c r="I1353" s="1184"/>
      <c r="J1353" s="1184"/>
      <c r="K1353" s="1184"/>
      <c r="L1353" s="1184"/>
      <c r="M1353" s="1184"/>
      <c r="N1353" s="1184"/>
    </row>
    <row r="1354" spans="1:23" ht="5.0999999999999996" customHeight="1" x14ac:dyDescent="0.2">
      <c r="C1354" s="250"/>
      <c r="D1354" s="569"/>
      <c r="N1354" s="251"/>
    </row>
    <row r="1355" spans="1:23" s="21" customFormat="1" ht="12.75" customHeight="1" x14ac:dyDescent="0.25">
      <c r="A1355" s="19"/>
      <c r="B1355" s="219"/>
      <c r="C1355" s="253"/>
      <c r="D1355" s="254"/>
      <c r="E1355" s="135" t="s">
        <v>866</v>
      </c>
      <c r="F1355" s="1074" t="str">
        <f>Translations!$B$312</f>
        <v>Obligations de déclaration spécifiques:</v>
      </c>
      <c r="G1355" s="1074"/>
      <c r="H1355" s="1075"/>
      <c r="I1355" s="1124" t="str">
        <f>IF(I1333="","",HYPERLINK(INDEX(EUconst_BMlistSpecialJumpTable,MATCH(I1333,EUconst_BMlistNames,0)),INDEX(EUconst_BMlistSpecialReporting,MATCH(I1333,EUconst_BMlistNames,0))))</f>
        <v/>
      </c>
      <c r="J1355" s="1125"/>
      <c r="K1355" s="1125"/>
      <c r="L1355" s="1125"/>
      <c r="M1355" s="1125"/>
      <c r="N1355" s="1126"/>
      <c r="O1355" s="38"/>
      <c r="P1355" s="220" t="s">
        <v>695</v>
      </c>
      <c r="Q1355" s="221" t="str">
        <f>IF(I1333="","",IF(AND(INDEX(EUconst_BMlistSpecialJumpTable,MATCH(I1333,EUconst_BMlistNames,0))&lt;&gt;"",INDEX(EUconst_BMlistMainNumberOfBM,MATCH(I1333,EUconst_BMlistNames,0))&lt;&gt;47),TRUE,FALSE))</f>
        <v/>
      </c>
      <c r="R1355" s="25"/>
      <c r="S1355" s="25"/>
      <c r="T1355" s="24"/>
      <c r="U1355" s="24"/>
      <c r="V1355" s="24"/>
      <c r="W1355" s="24"/>
    </row>
    <row r="1356" spans="1:23" s="21" customFormat="1" ht="5.0999999999999996" customHeight="1" x14ac:dyDescent="0.25">
      <c r="A1356" s="19"/>
      <c r="B1356" s="219"/>
      <c r="C1356" s="253"/>
      <c r="D1356" s="255"/>
      <c r="F1356" s="1116"/>
      <c r="G1356" s="1116"/>
      <c r="H1356" s="1116"/>
      <c r="I1356" s="1116"/>
      <c r="J1356" s="1116"/>
      <c r="K1356" s="1116"/>
      <c r="L1356" s="1116"/>
      <c r="M1356" s="1116"/>
      <c r="N1356" s="1183"/>
      <c r="O1356" s="38"/>
      <c r="P1356" s="25"/>
      <c r="Q1356" s="24"/>
      <c r="R1356" s="25"/>
      <c r="S1356" s="25"/>
      <c r="T1356" s="24"/>
      <c r="U1356" s="24"/>
      <c r="V1356" s="24"/>
      <c r="W1356" s="24"/>
    </row>
    <row r="1357" spans="1:23" ht="12.75" customHeight="1" x14ac:dyDescent="0.2">
      <c r="C1357" s="250"/>
      <c r="D1357" s="569"/>
      <c r="E1357" s="135" t="s">
        <v>867</v>
      </c>
      <c r="F1357" s="1076" t="str">
        <f>Translations!$B$257</f>
        <v>Description de la méthode appliquée</v>
      </c>
      <c r="G1357" s="1076"/>
      <c r="H1357" s="1076"/>
      <c r="I1357" s="1076"/>
      <c r="J1357" s="1076"/>
      <c r="K1357" s="1076"/>
      <c r="L1357" s="1076"/>
      <c r="M1357" s="1076"/>
      <c r="N1357" s="1167"/>
    </row>
    <row r="1358" spans="1:23" ht="12.75" customHeight="1" x14ac:dyDescent="0.2">
      <c r="C1358" s="250"/>
      <c r="D1358" s="569"/>
      <c r="E1358" s="135"/>
      <c r="F1358" s="1135" t="str">
        <f>IF(I1333&lt;&gt;"",HYPERLINK("#" &amp; Q1358,EUConst_MsgDescription),"")</f>
        <v/>
      </c>
      <c r="G1358" s="1114"/>
      <c r="H1358" s="1114"/>
      <c r="I1358" s="1114"/>
      <c r="J1358" s="1114"/>
      <c r="K1358" s="1114"/>
      <c r="L1358" s="1114"/>
      <c r="M1358" s="1114"/>
      <c r="N1358" s="1115"/>
      <c r="P1358" s="24" t="s">
        <v>441</v>
      </c>
      <c r="Q1358" s="414" t="str">
        <f>"#"&amp;ADDRESS(ROW($C$11),COLUMN($C$11))</f>
        <v>#$C$11</v>
      </c>
    </row>
    <row r="1359" spans="1:23" ht="5.0999999999999996" customHeight="1" x14ac:dyDescent="0.2">
      <c r="C1359" s="250"/>
      <c r="D1359" s="569"/>
      <c r="E1359" s="26"/>
      <c r="F1359" s="1116"/>
      <c r="G1359" s="1116"/>
      <c r="H1359" s="1116"/>
      <c r="I1359" s="1116"/>
      <c r="J1359" s="1116"/>
      <c r="K1359" s="1116"/>
      <c r="L1359" s="1116"/>
      <c r="M1359" s="1116"/>
      <c r="N1359" s="1183"/>
      <c r="P1359" s="280"/>
    </row>
    <row r="1360" spans="1:23" ht="50.1" customHeight="1" x14ac:dyDescent="0.2">
      <c r="C1360" s="250"/>
      <c r="D1360" s="26"/>
      <c r="E1360" s="296"/>
      <c r="F1360" s="1117"/>
      <c r="G1360" s="1118"/>
      <c r="H1360" s="1118"/>
      <c r="I1360" s="1118"/>
      <c r="J1360" s="1118"/>
      <c r="K1360" s="1118"/>
      <c r="L1360" s="1118"/>
      <c r="M1360" s="1118"/>
      <c r="N1360" s="1119"/>
    </row>
    <row r="1361" spans="1:23" ht="5.0999999999999996" customHeight="1" thickBot="1" x14ac:dyDescent="0.25">
      <c r="C1361" s="250"/>
      <c r="N1361" s="251"/>
    </row>
    <row r="1362" spans="1:23" ht="12.75" customHeight="1" x14ac:dyDescent="0.2">
      <c r="C1362" s="250"/>
      <c r="D1362" s="569"/>
      <c r="E1362" s="135"/>
      <c r="F1362" s="1120" t="str">
        <f>Translations!$B$210</f>
        <v>Référence de fichiers externes, le cas échéant</v>
      </c>
      <c r="G1362" s="1120"/>
      <c r="H1362" s="1120"/>
      <c r="I1362" s="1120"/>
      <c r="J1362" s="1120"/>
      <c r="K1362" s="1049"/>
      <c r="L1362" s="1049"/>
      <c r="M1362" s="1049"/>
      <c r="N1362" s="1049"/>
      <c r="W1362" s="297" t="s">
        <v>417</v>
      </c>
    </row>
    <row r="1363" spans="1:23" ht="5.0999999999999996" customHeight="1" x14ac:dyDescent="0.2">
      <c r="C1363" s="250"/>
      <c r="D1363" s="569"/>
      <c r="N1363" s="251"/>
      <c r="W1363" s="283"/>
    </row>
    <row r="1364" spans="1:23" ht="12.75" customHeight="1" x14ac:dyDescent="0.2">
      <c r="C1364" s="250"/>
      <c r="D1364" s="569" t="s">
        <v>119</v>
      </c>
      <c r="E1364" s="1102" t="str">
        <f>Translations!$B$258</f>
        <v>La hiérarchie a-t-elle été respectée?</v>
      </c>
      <c r="F1364" s="1102"/>
      <c r="G1364" s="1102"/>
      <c r="H1364" s="1103"/>
      <c r="I1364" s="291"/>
      <c r="J1364" s="298" t="str">
        <f>Translations!$B$259</f>
        <v xml:space="preserve"> Si tel n'est pas le cas, pourquoi?</v>
      </c>
      <c r="K1364" s="1087"/>
      <c r="L1364" s="1088"/>
      <c r="M1364" s="1088"/>
      <c r="N1364" s="1104"/>
      <c r="W1364" s="289" t="b">
        <f>AND(I1364&lt;&gt;"",I1364=TRUE)</f>
        <v>0</v>
      </c>
    </row>
    <row r="1365" spans="1:23" ht="5.0999999999999996" customHeight="1" x14ac:dyDescent="0.2">
      <c r="C1365" s="250"/>
      <c r="E1365" s="575"/>
      <c r="F1365" s="575"/>
      <c r="G1365" s="575"/>
      <c r="H1365" s="575"/>
      <c r="I1365" s="575"/>
      <c r="J1365" s="575"/>
      <c r="K1365" s="575"/>
      <c r="L1365" s="575"/>
      <c r="M1365" s="575"/>
      <c r="N1365" s="583"/>
      <c r="W1365" s="283"/>
    </row>
    <row r="1366" spans="1:23" ht="12.75" customHeight="1" x14ac:dyDescent="0.2">
      <c r="C1366" s="250"/>
      <c r="D1366" s="569"/>
      <c r="E1366" s="569"/>
      <c r="F1366" s="1076" t="str">
        <f>Translations!$B$264</f>
        <v>Autres précisions concernant l’écart pris rapport à la hiérarchie</v>
      </c>
      <c r="G1366" s="1076"/>
      <c r="H1366" s="1076"/>
      <c r="I1366" s="1076"/>
      <c r="J1366" s="1076"/>
      <c r="K1366" s="1076"/>
      <c r="L1366" s="1076"/>
      <c r="M1366" s="1076"/>
      <c r="N1366" s="1167"/>
      <c r="W1366" s="283"/>
    </row>
    <row r="1367" spans="1:23" ht="25.5" customHeight="1" thickBot="1" x14ac:dyDescent="0.25">
      <c r="C1367" s="250"/>
      <c r="E1367" s="569"/>
      <c r="F1367" s="1168"/>
      <c r="G1367" s="1169"/>
      <c r="H1367" s="1169"/>
      <c r="I1367" s="1169"/>
      <c r="J1367" s="1169"/>
      <c r="K1367" s="1169"/>
      <c r="L1367" s="1169"/>
      <c r="M1367" s="1169"/>
      <c r="N1367" s="1170"/>
      <c r="W1367" s="300" t="b">
        <f>W1364</f>
        <v>0</v>
      </c>
    </row>
    <row r="1368" spans="1:23" ht="5.0999999999999996" customHeight="1" x14ac:dyDescent="0.2">
      <c r="C1368" s="250"/>
      <c r="D1368" s="569"/>
      <c r="N1368" s="251"/>
    </row>
    <row r="1369" spans="1:23" ht="12.75" customHeight="1" x14ac:dyDescent="0.2">
      <c r="C1369" s="250"/>
      <c r="D1369" s="27" t="s">
        <v>120</v>
      </c>
      <c r="E1369" s="1171" t="str">
        <f>Translations!$B$828</f>
        <v>Description de la méthode utilisée aux fins du suivi des marchandises et produits fabriqués</v>
      </c>
      <c r="F1369" s="1171"/>
      <c r="G1369" s="1171"/>
      <c r="H1369" s="1171"/>
      <c r="I1369" s="1171"/>
      <c r="J1369" s="1171"/>
      <c r="K1369" s="1171"/>
      <c r="L1369" s="1171"/>
      <c r="M1369" s="1171"/>
      <c r="N1369" s="1172"/>
    </row>
    <row r="1370" spans="1:23" ht="5.0999999999999996" customHeight="1" x14ac:dyDescent="0.2">
      <c r="C1370" s="250"/>
      <c r="E1370" s="1045"/>
      <c r="F1370" s="1046"/>
      <c r="G1370" s="1046"/>
      <c r="H1370" s="1046"/>
      <c r="I1370" s="1046"/>
      <c r="J1370" s="1046"/>
      <c r="K1370" s="1046"/>
      <c r="L1370" s="1046"/>
      <c r="M1370" s="1046"/>
      <c r="N1370" s="1165"/>
    </row>
    <row r="1371" spans="1:23" ht="50.1" customHeight="1" x14ac:dyDescent="0.2">
      <c r="C1371" s="250"/>
      <c r="D1371" s="569"/>
      <c r="E1371" s="296"/>
      <c r="F1371" s="1087"/>
      <c r="G1371" s="1088"/>
      <c r="H1371" s="1088"/>
      <c r="I1371" s="1088"/>
      <c r="J1371" s="1088"/>
      <c r="K1371" s="1088"/>
      <c r="L1371" s="1088"/>
      <c r="M1371" s="1088"/>
      <c r="N1371" s="1104"/>
    </row>
    <row r="1372" spans="1:23" ht="5.0999999999999996" customHeight="1" x14ac:dyDescent="0.2">
      <c r="C1372" s="250"/>
      <c r="N1372" s="251"/>
    </row>
    <row r="1373" spans="1:23" ht="5.0999999999999996" customHeight="1" x14ac:dyDescent="0.2">
      <c r="C1373" s="261"/>
      <c r="D1373" s="264"/>
      <c r="E1373" s="262"/>
      <c r="F1373" s="262"/>
      <c r="G1373" s="262"/>
      <c r="H1373" s="262"/>
      <c r="I1373" s="262"/>
      <c r="J1373" s="262"/>
      <c r="K1373" s="262"/>
      <c r="L1373" s="262"/>
      <c r="M1373" s="262"/>
      <c r="N1373" s="263"/>
    </row>
    <row r="1374" spans="1:23" s="21" customFormat="1" ht="14.25" customHeight="1" x14ac:dyDescent="0.2">
      <c r="A1374" s="19"/>
      <c r="B1374" s="38"/>
      <c r="C1374" s="250"/>
      <c r="D1374" s="22" t="s">
        <v>114</v>
      </c>
      <c r="E1374" s="1105" t="str">
        <f>Translations!$B$322</f>
        <v>Consommation d'électricité pertinente</v>
      </c>
      <c r="F1374" s="1105"/>
      <c r="G1374" s="1105"/>
      <c r="H1374" s="1105"/>
      <c r="I1374" s="1105"/>
      <c r="J1374" s="1105"/>
      <c r="K1374" s="1105"/>
      <c r="L1374" s="1105"/>
      <c r="M1374" s="1105"/>
      <c r="N1374" s="1189"/>
      <c r="O1374" s="38"/>
      <c r="P1374" s="24" t="s">
        <v>441</v>
      </c>
      <c r="Q1374" s="414" t="str">
        <f>"#"&amp;ADDRESS(ROW(D1459),COLUMN(D1459))</f>
        <v>#$D$1459</v>
      </c>
      <c r="R1374" s="25"/>
      <c r="S1374" s="25"/>
      <c r="T1374" s="19"/>
      <c r="U1374" s="19"/>
      <c r="V1374" s="274"/>
      <c r="W1374" s="274"/>
    </row>
    <row r="1375" spans="1:23" ht="12.75" customHeight="1" thickBot="1" x14ac:dyDescent="0.25">
      <c r="C1375" s="250"/>
      <c r="D1375" s="569" t="s">
        <v>118</v>
      </c>
      <c r="E1375" s="1108" t="str">
        <f>Translations!$B$249</f>
        <v>Informations relatives à la méthode appliquée</v>
      </c>
      <c r="F1375" s="1108"/>
      <c r="G1375" s="1108"/>
      <c r="H1375" s="1108"/>
      <c r="I1375" s="1108"/>
      <c r="J1375" s="1108"/>
      <c r="K1375" s="1108"/>
      <c r="L1375" s="1108"/>
      <c r="M1375" s="1108"/>
      <c r="N1375" s="1148"/>
      <c r="P1375" s="280"/>
      <c r="T1375" s="19"/>
    </row>
    <row r="1376" spans="1:23" ht="25.5" customHeight="1" thickBot="1" x14ac:dyDescent="0.25">
      <c r="B1376" s="273"/>
      <c r="C1376" s="250"/>
      <c r="E1376" s="569"/>
      <c r="I1376" s="1112" t="str">
        <f>Translations!$B$254</f>
        <v>Source de données</v>
      </c>
      <c r="J1376" s="1112"/>
      <c r="K1376" s="1112" t="str">
        <f>Translations!$B$255</f>
        <v>Autre source de données (le cas échéant)</v>
      </c>
      <c r="L1376" s="1112"/>
      <c r="M1376" s="1112" t="str">
        <f>Translations!$B$255</f>
        <v>Autre source de données (le cas échéant)</v>
      </c>
      <c r="N1376" s="1112"/>
      <c r="S1376" s="297" t="s">
        <v>1910</v>
      </c>
      <c r="U1376" s="280"/>
      <c r="V1376" s="280"/>
      <c r="W1376" s="297" t="s">
        <v>417</v>
      </c>
    </row>
    <row r="1377" spans="2:23" ht="12.75" customHeight="1" x14ac:dyDescent="0.2">
      <c r="B1377" s="273"/>
      <c r="C1377" s="250"/>
      <c r="E1377" s="569" t="s">
        <v>864</v>
      </c>
      <c r="F1377" s="1074" t="str">
        <f>Translations!$B$322</f>
        <v>Consommation d'électricité pertinente</v>
      </c>
      <c r="G1377" s="1074"/>
      <c r="H1377" s="1075"/>
      <c r="I1377" s="1184"/>
      <c r="J1377" s="1184"/>
      <c r="K1377" s="1111"/>
      <c r="L1377" s="1111"/>
      <c r="M1377" s="1111"/>
      <c r="N1377" s="1111"/>
      <c r="S1377" s="282" t="b">
        <f>IF(I1333&lt;&gt;"",IF(INDEX(EUconst_BMlistElExchangability,MATCH(I1333,EUconst_BMlistNames,0))=TRUE,FALSE,TRUE),FALSE)</f>
        <v>0</v>
      </c>
      <c r="U1377" s="280"/>
      <c r="V1377" s="280"/>
      <c r="W1377" s="545"/>
    </row>
    <row r="1378" spans="2:23" ht="5.0999999999999996" customHeight="1" x14ac:dyDescent="0.2">
      <c r="B1378" s="273"/>
      <c r="C1378" s="250"/>
      <c r="D1378" s="569"/>
      <c r="N1378" s="251"/>
      <c r="S1378" s="283"/>
      <c r="W1378" s="283"/>
    </row>
    <row r="1379" spans="2:23" ht="12.75" customHeight="1" x14ac:dyDescent="0.2">
      <c r="B1379" s="273"/>
      <c r="C1379" s="250"/>
      <c r="D1379" s="569"/>
      <c r="E1379" s="135" t="s">
        <v>865</v>
      </c>
      <c r="F1379" s="1076" t="str">
        <f>Translations!$B$257</f>
        <v>Description de la méthode appliquée</v>
      </c>
      <c r="G1379" s="1076"/>
      <c r="H1379" s="1076"/>
      <c r="I1379" s="1076"/>
      <c r="J1379" s="1076"/>
      <c r="K1379" s="1076"/>
      <c r="L1379" s="1076"/>
      <c r="M1379" s="1076"/>
      <c r="N1379" s="1167"/>
      <c r="S1379" s="283"/>
      <c r="W1379" s="283"/>
    </row>
    <row r="1380" spans="2:23" ht="5.0999999999999996" customHeight="1" x14ac:dyDescent="0.2">
      <c r="B1380" s="273"/>
      <c r="C1380" s="250"/>
      <c r="E1380" s="252"/>
      <c r="F1380" s="571"/>
      <c r="G1380" s="572"/>
      <c r="H1380" s="572"/>
      <c r="I1380" s="572"/>
      <c r="J1380" s="572"/>
      <c r="K1380" s="572"/>
      <c r="L1380" s="572"/>
      <c r="M1380" s="572"/>
      <c r="N1380" s="578"/>
      <c r="S1380" s="283"/>
      <c r="W1380" s="283"/>
    </row>
    <row r="1381" spans="2:23" ht="12.75" customHeight="1" x14ac:dyDescent="0.2">
      <c r="B1381" s="273"/>
      <c r="C1381" s="250"/>
      <c r="D1381" s="569"/>
      <c r="E1381" s="135"/>
      <c r="F1381" s="1135" t="str">
        <f>IF(AND(I1333&lt;&gt;"",J1374=""),HYPERLINK("#" &amp; Q1381,EUConst_MsgDescription),"")</f>
        <v/>
      </c>
      <c r="G1381" s="1114"/>
      <c r="H1381" s="1114"/>
      <c r="I1381" s="1114"/>
      <c r="J1381" s="1114"/>
      <c r="K1381" s="1114"/>
      <c r="L1381" s="1114"/>
      <c r="M1381" s="1114"/>
      <c r="N1381" s="1115"/>
      <c r="P1381" s="24" t="s">
        <v>441</v>
      </c>
      <c r="Q1381" s="414" t="str">
        <f>"#"&amp;ADDRESS(ROW($C$10),COLUMN($C$10))</f>
        <v>#$C$10</v>
      </c>
      <c r="S1381" s="283"/>
      <c r="W1381" s="283"/>
    </row>
    <row r="1382" spans="2:23" ht="5.0999999999999996" customHeight="1" x14ac:dyDescent="0.2">
      <c r="B1382" s="273"/>
      <c r="C1382" s="250"/>
      <c r="D1382" s="569"/>
      <c r="E1382" s="26"/>
      <c r="F1382" s="1194"/>
      <c r="G1382" s="1194"/>
      <c r="H1382" s="1194"/>
      <c r="I1382" s="1194"/>
      <c r="J1382" s="1194"/>
      <c r="K1382" s="1194"/>
      <c r="L1382" s="1194"/>
      <c r="M1382" s="1194"/>
      <c r="N1382" s="1195"/>
      <c r="P1382" s="280"/>
      <c r="S1382" s="283"/>
      <c r="W1382" s="283"/>
    </row>
    <row r="1383" spans="2:23" ht="50.1" customHeight="1" x14ac:dyDescent="0.2">
      <c r="B1383" s="273"/>
      <c r="C1383" s="250"/>
      <c r="D1383" s="26"/>
      <c r="E1383" s="296"/>
      <c r="F1383" s="1196"/>
      <c r="G1383" s="1197"/>
      <c r="H1383" s="1197"/>
      <c r="I1383" s="1197"/>
      <c r="J1383" s="1197"/>
      <c r="K1383" s="1197"/>
      <c r="L1383" s="1197"/>
      <c r="M1383" s="1197"/>
      <c r="N1383" s="1198"/>
      <c r="S1383" s="282" t="b">
        <f>S1377</f>
        <v>0</v>
      </c>
      <c r="W1383" s="282"/>
    </row>
    <row r="1384" spans="2:23" ht="5.0999999999999996" customHeight="1" x14ac:dyDescent="0.2">
      <c r="B1384" s="273"/>
      <c r="C1384" s="250"/>
      <c r="D1384" s="569"/>
      <c r="N1384" s="251"/>
      <c r="S1384" s="283"/>
      <c r="W1384" s="283"/>
    </row>
    <row r="1385" spans="2:23" ht="12.75" customHeight="1" x14ac:dyDescent="0.2">
      <c r="B1385" s="273"/>
      <c r="C1385" s="250"/>
      <c r="D1385" s="569"/>
      <c r="E1385" s="135"/>
      <c r="F1385" s="1120" t="str">
        <f>Translations!$B$210</f>
        <v>Référence de fichiers externes, le cas échéant</v>
      </c>
      <c r="G1385" s="1120"/>
      <c r="H1385" s="1120"/>
      <c r="I1385" s="1120"/>
      <c r="J1385" s="1120"/>
      <c r="K1385" s="1049"/>
      <c r="L1385" s="1049"/>
      <c r="M1385" s="1049"/>
      <c r="N1385" s="1049"/>
      <c r="S1385" s="283"/>
      <c r="W1385" s="282"/>
    </row>
    <row r="1386" spans="2:23" ht="5.0999999999999996" customHeight="1" x14ac:dyDescent="0.2">
      <c r="B1386" s="273"/>
      <c r="C1386" s="250"/>
      <c r="D1386" s="569"/>
      <c r="N1386" s="251"/>
      <c r="S1386" s="283"/>
      <c r="W1386" s="283"/>
    </row>
    <row r="1387" spans="2:23" ht="12.75" customHeight="1" x14ac:dyDescent="0.2">
      <c r="B1387" s="273"/>
      <c r="C1387" s="250"/>
      <c r="D1387" s="569" t="s">
        <v>119</v>
      </c>
      <c r="E1387" s="1102" t="str">
        <f>Translations!$B$258</f>
        <v>La hiérarchie a-t-elle été respectée?</v>
      </c>
      <c r="F1387" s="1102"/>
      <c r="G1387" s="1102"/>
      <c r="H1387" s="1103"/>
      <c r="I1387" s="291"/>
      <c r="J1387" s="298" t="str">
        <f>Translations!$B$259</f>
        <v xml:space="preserve"> Si tel n'est pas le cas, pourquoi?</v>
      </c>
      <c r="K1387" s="1087"/>
      <c r="L1387" s="1088"/>
      <c r="M1387" s="1088"/>
      <c r="N1387" s="1104"/>
      <c r="S1387" s="282" t="b">
        <f>S1383</f>
        <v>0</v>
      </c>
      <c r="W1387" s="289" t="b">
        <f>OR(W1385,AND(I1387&lt;&gt;"",I1387=TRUE))</f>
        <v>0</v>
      </c>
    </row>
    <row r="1388" spans="2:23" ht="12.75" customHeight="1" x14ac:dyDescent="0.2">
      <c r="B1388" s="273"/>
      <c r="C1388" s="250"/>
      <c r="D1388" s="569"/>
      <c r="E1388" s="252" t="s">
        <v>263</v>
      </c>
      <c r="F1388" s="1050" t="str">
        <f>Translations!$B$263</f>
        <v>Coûts excessifs: l’utilisation de meilleures sources de données entraînerait des coûts excessifs.</v>
      </c>
      <c r="G1388" s="1098"/>
      <c r="H1388" s="1098"/>
      <c r="I1388" s="1098"/>
      <c r="J1388" s="1098"/>
      <c r="K1388" s="1098"/>
      <c r="L1388" s="1098"/>
      <c r="M1388" s="1098"/>
      <c r="N1388" s="1134"/>
      <c r="S1388" s="283"/>
      <c r="W1388" s="283"/>
    </row>
    <row r="1389" spans="2:23" ht="5.0999999999999996" customHeight="1" x14ac:dyDescent="0.2">
      <c r="B1389" s="273"/>
      <c r="C1389" s="250"/>
      <c r="E1389" s="575"/>
      <c r="F1389" s="575"/>
      <c r="G1389" s="575"/>
      <c r="H1389" s="575"/>
      <c r="I1389" s="575"/>
      <c r="J1389" s="575"/>
      <c r="K1389" s="575"/>
      <c r="L1389" s="575"/>
      <c r="M1389" s="575"/>
      <c r="N1389" s="583"/>
      <c r="S1389" s="283"/>
      <c r="W1389" s="283"/>
    </row>
    <row r="1390" spans="2:23" ht="12.75" customHeight="1" x14ac:dyDescent="0.2">
      <c r="B1390" s="273"/>
      <c r="C1390" s="250"/>
      <c r="D1390" s="569"/>
      <c r="E1390" s="569"/>
      <c r="F1390" s="1076" t="str">
        <f>Translations!$B$264</f>
        <v>Autres précisions concernant l’écart pris rapport à la hiérarchie</v>
      </c>
      <c r="G1390" s="1076"/>
      <c r="H1390" s="1076"/>
      <c r="I1390" s="1076"/>
      <c r="J1390" s="1076"/>
      <c r="K1390" s="1076"/>
      <c r="L1390" s="1076"/>
      <c r="M1390" s="1076"/>
      <c r="N1390" s="1167"/>
      <c r="S1390" s="283"/>
      <c r="W1390" s="283"/>
    </row>
    <row r="1391" spans="2:23" ht="25.5" customHeight="1" thickBot="1" x14ac:dyDescent="0.25">
      <c r="B1391" s="273"/>
      <c r="C1391" s="250"/>
      <c r="E1391" s="569"/>
      <c r="F1391" s="1077"/>
      <c r="G1391" s="1078"/>
      <c r="H1391" s="1078"/>
      <c r="I1391" s="1078"/>
      <c r="J1391" s="1078"/>
      <c r="K1391" s="1078"/>
      <c r="L1391" s="1078"/>
      <c r="M1391" s="1078"/>
      <c r="N1391" s="1079"/>
      <c r="S1391" s="305" t="b">
        <f>S1387</f>
        <v>0</v>
      </c>
      <c r="W1391" s="300" t="b">
        <f>W1387</f>
        <v>0</v>
      </c>
    </row>
    <row r="1392" spans="2:23" ht="5.0999999999999996" customHeight="1" x14ac:dyDescent="0.2">
      <c r="B1392" s="273"/>
      <c r="C1392" s="250"/>
      <c r="N1392" s="251"/>
    </row>
    <row r="1393" spans="2:23" ht="5.0999999999999996" customHeight="1" x14ac:dyDescent="0.2">
      <c r="B1393" s="273"/>
      <c r="C1393" s="261"/>
      <c r="D1393" s="264"/>
      <c r="E1393" s="262"/>
      <c r="F1393" s="262"/>
      <c r="G1393" s="262"/>
      <c r="H1393" s="262"/>
      <c r="I1393" s="262"/>
      <c r="J1393" s="262"/>
      <c r="K1393" s="262"/>
      <c r="L1393" s="262"/>
      <c r="M1393" s="262"/>
      <c r="N1393" s="263"/>
    </row>
    <row r="1394" spans="2:23" ht="12.75" customHeight="1" x14ac:dyDescent="0.2">
      <c r="B1394" s="273"/>
      <c r="C1394" s="385"/>
      <c r="D1394" s="386" t="s">
        <v>115</v>
      </c>
      <c r="E1394" s="1190" t="str">
        <f>Translations!$B$324</f>
        <v>Les flux de chaleur mesurable importés d’installations ou d’entités ne relevant pas du SEQE sont-ils pertinents?</v>
      </c>
      <c r="F1394" s="1190"/>
      <c r="G1394" s="1190"/>
      <c r="H1394" s="1190"/>
      <c r="I1394" s="1190"/>
      <c r="J1394" s="1190"/>
      <c r="K1394" s="1190"/>
      <c r="L1394" s="1190"/>
      <c r="M1394" s="1141"/>
      <c r="N1394" s="1141"/>
      <c r="P1394" s="280"/>
      <c r="R1394" s="285"/>
    </row>
    <row r="1395" spans="2:23" ht="5.0999999999999996" customHeight="1" x14ac:dyDescent="0.2">
      <c r="B1395" s="273"/>
      <c r="C1395" s="385"/>
      <c r="D1395" s="21"/>
      <c r="E1395" s="579"/>
      <c r="F1395" s="579"/>
      <c r="G1395" s="579"/>
      <c r="H1395" s="579"/>
      <c r="I1395" s="579"/>
      <c r="J1395" s="579"/>
      <c r="K1395" s="579"/>
      <c r="L1395" s="579"/>
      <c r="M1395" s="579"/>
      <c r="N1395" s="587"/>
      <c r="P1395" s="280"/>
      <c r="R1395" s="285"/>
    </row>
    <row r="1396" spans="2:23" ht="12.75" customHeight="1" x14ac:dyDescent="0.2">
      <c r="B1396" s="273"/>
      <c r="C1396" s="385"/>
      <c r="D1396" s="21"/>
      <c r="E1396" s="21"/>
      <c r="F1396" s="1192" t="str">
        <f>Translations!$B$257</f>
        <v>Description de la méthode appliquée</v>
      </c>
      <c r="G1396" s="1192"/>
      <c r="H1396" s="1192"/>
      <c r="I1396" s="1192"/>
      <c r="J1396" s="1192"/>
      <c r="K1396" s="1192"/>
      <c r="L1396" s="1192"/>
      <c r="M1396" s="1192"/>
      <c r="N1396" s="1193"/>
      <c r="P1396" s="280"/>
      <c r="R1396" s="285"/>
    </row>
    <row r="1397" spans="2:23" ht="5.0999999999999996" customHeight="1" thickBot="1" x14ac:dyDescent="0.25">
      <c r="B1397" s="273"/>
      <c r="C1397" s="385"/>
      <c r="D1397" s="21"/>
      <c r="E1397" s="252"/>
      <c r="F1397" s="388"/>
      <c r="G1397" s="389"/>
      <c r="H1397" s="389"/>
      <c r="I1397" s="389"/>
      <c r="J1397" s="389"/>
      <c r="K1397" s="389"/>
      <c r="L1397" s="389"/>
      <c r="M1397" s="389"/>
      <c r="N1397" s="390"/>
    </row>
    <row r="1398" spans="2:23" ht="12.75" customHeight="1" x14ac:dyDescent="0.2">
      <c r="B1398" s="273"/>
      <c r="C1398" s="385"/>
      <c r="D1398" s="387"/>
      <c r="E1398" s="391"/>
      <c r="F1398" s="1135" t="str">
        <f>IF(I1333&lt;&gt;"",HYPERLINK("#" &amp; Q1398,EUConst_MsgDescription),"")</f>
        <v/>
      </c>
      <c r="G1398" s="1114"/>
      <c r="H1398" s="1114"/>
      <c r="I1398" s="1114"/>
      <c r="J1398" s="1114"/>
      <c r="K1398" s="1114"/>
      <c r="L1398" s="1114"/>
      <c r="M1398" s="1114"/>
      <c r="N1398" s="1115"/>
      <c r="P1398" s="24" t="s">
        <v>441</v>
      </c>
      <c r="Q1398" s="414" t="str">
        <f>"#"&amp;ADDRESS(ROW($C$10),COLUMN($C$10))</f>
        <v>#$C$10</v>
      </c>
      <c r="W1398" s="297" t="s">
        <v>417</v>
      </c>
    </row>
    <row r="1399" spans="2:23" ht="5.0999999999999996" customHeight="1" thickBot="1" x14ac:dyDescent="0.25">
      <c r="B1399" s="273"/>
      <c r="C1399" s="385"/>
      <c r="D1399" s="387"/>
      <c r="E1399" s="391"/>
      <c r="F1399" s="1200"/>
      <c r="G1399" s="1201"/>
      <c r="H1399" s="1201"/>
      <c r="I1399" s="1201"/>
      <c r="J1399" s="1201"/>
      <c r="K1399" s="1201"/>
      <c r="L1399" s="1201"/>
      <c r="M1399" s="1201"/>
      <c r="N1399" s="1202"/>
      <c r="P1399" s="24"/>
      <c r="W1399" s="283"/>
    </row>
    <row r="1400" spans="2:23" ht="50.1" customHeight="1" thickBot="1" x14ac:dyDescent="0.25">
      <c r="B1400" s="273"/>
      <c r="C1400" s="385"/>
      <c r="D1400" s="21"/>
      <c r="E1400" s="21"/>
      <c r="F1400" s="1077"/>
      <c r="G1400" s="1078"/>
      <c r="H1400" s="1078"/>
      <c r="I1400" s="1078"/>
      <c r="J1400" s="1078"/>
      <c r="K1400" s="1078"/>
      <c r="L1400" s="1078"/>
      <c r="M1400" s="1078"/>
      <c r="N1400" s="1079"/>
      <c r="P1400" s="280"/>
      <c r="R1400" s="285"/>
      <c r="V1400" s="285"/>
      <c r="W1400" s="421" t="b">
        <f>OR(W1394,AND(M1394&lt;&gt;"",M1394=FALSE))</f>
        <v>0</v>
      </c>
    </row>
    <row r="1401" spans="2:23" ht="5.0999999999999996" customHeight="1" x14ac:dyDescent="0.2">
      <c r="B1401" s="273"/>
      <c r="C1401" s="385"/>
      <c r="D1401" s="387"/>
      <c r="E1401" s="392"/>
      <c r="F1401" s="580"/>
      <c r="G1401" s="580"/>
      <c r="H1401" s="580"/>
      <c r="I1401" s="580"/>
      <c r="J1401" s="580"/>
      <c r="K1401" s="580"/>
      <c r="L1401" s="580"/>
      <c r="M1401" s="580"/>
      <c r="N1401" s="393"/>
      <c r="P1401" s="280"/>
      <c r="R1401" s="285"/>
    </row>
    <row r="1402" spans="2:23" ht="12.75" customHeight="1" x14ac:dyDescent="0.2">
      <c r="B1402" s="273"/>
      <c r="C1402" s="394"/>
      <c r="D1402" s="395"/>
      <c r="E1402" s="395"/>
      <c r="F1402" s="395"/>
      <c r="G1402" s="395"/>
      <c r="H1402" s="395"/>
      <c r="I1402" s="395"/>
      <c r="J1402" s="395"/>
      <c r="K1402" s="395"/>
      <c r="L1402" s="395"/>
      <c r="M1402" s="395"/>
      <c r="N1402" s="396"/>
    </row>
    <row r="1403" spans="2:23" ht="15" customHeight="1" x14ac:dyDescent="0.2">
      <c r="B1403" s="273"/>
      <c r="C1403" s="354"/>
      <c r="D1403" s="1203" t="str">
        <f>Translations!$B$329</f>
        <v>Données requises pour déterminer le taux d’amélioration du référentiel conformément à l’article 10 bis, paragraphe 2, de la directive</v>
      </c>
      <c r="E1403" s="1204"/>
      <c r="F1403" s="1204"/>
      <c r="G1403" s="1204"/>
      <c r="H1403" s="1204"/>
      <c r="I1403" s="1204"/>
      <c r="J1403" s="1204"/>
      <c r="K1403" s="1204"/>
      <c r="L1403" s="1204"/>
      <c r="M1403" s="1204"/>
      <c r="N1403" s="1205"/>
    </row>
    <row r="1404" spans="2:23" ht="5.0999999999999996" customHeight="1" x14ac:dyDescent="0.2">
      <c r="B1404" s="273"/>
      <c r="C1404" s="354"/>
      <c r="D1404" s="355"/>
      <c r="E1404" s="355"/>
      <c r="F1404" s="355"/>
      <c r="G1404" s="355"/>
      <c r="H1404" s="355"/>
      <c r="I1404" s="355"/>
      <c r="J1404" s="355"/>
      <c r="K1404" s="355"/>
      <c r="L1404" s="355"/>
      <c r="M1404" s="355"/>
      <c r="N1404" s="356"/>
    </row>
    <row r="1405" spans="2:23" ht="12.75" customHeight="1" x14ac:dyDescent="0.2">
      <c r="B1405" s="273"/>
      <c r="C1405" s="354"/>
      <c r="D1405" s="357" t="s">
        <v>116</v>
      </c>
      <c r="E1405" s="1206" t="str">
        <f>Translations!$B$330</f>
        <v>Émissions directement attribuables</v>
      </c>
      <c r="F1405" s="1206"/>
      <c r="G1405" s="1206"/>
      <c r="H1405" s="1206"/>
      <c r="I1405" s="1206"/>
      <c r="J1405" s="1206"/>
      <c r="K1405" s="1206"/>
      <c r="L1405" s="1206"/>
      <c r="M1405" s="1206"/>
      <c r="N1405" s="1207"/>
    </row>
    <row r="1406" spans="2:23" ht="12.75" customHeight="1" x14ac:dyDescent="0.2">
      <c r="B1406" s="273"/>
      <c r="C1406" s="354"/>
      <c r="D1406" s="358" t="s">
        <v>118</v>
      </c>
      <c r="E1406" s="1140" t="str">
        <f>Translations!$B$331</f>
        <v>Attribution d’émissions directement imputables</v>
      </c>
      <c r="F1406" s="1140"/>
      <c r="G1406" s="1140"/>
      <c r="H1406" s="1140"/>
      <c r="I1406" s="1140"/>
      <c r="J1406" s="1140"/>
      <c r="K1406" s="1140"/>
      <c r="L1406" s="1140"/>
      <c r="M1406" s="1140"/>
      <c r="N1406" s="1208"/>
      <c r="P1406" s="280"/>
      <c r="T1406" s="19"/>
    </row>
    <row r="1407" spans="2:23" ht="5.0999999999999996" customHeight="1" x14ac:dyDescent="0.2">
      <c r="B1407" s="273"/>
      <c r="C1407" s="354"/>
      <c r="D1407" s="355"/>
      <c r="E1407" s="1142"/>
      <c r="F1407" s="1143"/>
      <c r="G1407" s="1143"/>
      <c r="H1407" s="1143"/>
      <c r="I1407" s="1143"/>
      <c r="J1407" s="1143"/>
      <c r="K1407" s="1143"/>
      <c r="L1407" s="1143"/>
      <c r="M1407" s="1143"/>
      <c r="N1407" s="1144"/>
    </row>
    <row r="1408" spans="2:23" ht="12.75" customHeight="1" x14ac:dyDescent="0.2">
      <c r="B1408" s="273"/>
      <c r="C1408" s="354"/>
      <c r="D1408" s="358"/>
      <c r="E1408" s="360"/>
      <c r="F1408" s="1135" t="str">
        <f>IF(I1333&lt;&gt;"",HYPERLINK("#" &amp; Q1408,EUConst_MsgDescription),"")</f>
        <v/>
      </c>
      <c r="G1408" s="1114"/>
      <c r="H1408" s="1114"/>
      <c r="I1408" s="1114"/>
      <c r="J1408" s="1114"/>
      <c r="K1408" s="1114"/>
      <c r="L1408" s="1114"/>
      <c r="M1408" s="1114"/>
      <c r="N1408" s="1115"/>
      <c r="P1408" s="24" t="s">
        <v>441</v>
      </c>
      <c r="Q1408" s="414" t="str">
        <f>"#"&amp;ADDRESS(ROW($C$10),COLUMN($C$10))</f>
        <v>#$C$10</v>
      </c>
    </row>
    <row r="1409" spans="2:23" ht="5.0999999999999996" customHeight="1" x14ac:dyDescent="0.2">
      <c r="B1409" s="273"/>
      <c r="C1409" s="354"/>
      <c r="D1409" s="358"/>
      <c r="E1409" s="361"/>
      <c r="F1409" s="1136"/>
      <c r="G1409" s="1136"/>
      <c r="H1409" s="1136"/>
      <c r="I1409" s="1136"/>
      <c r="J1409" s="1136"/>
      <c r="K1409" s="1136"/>
      <c r="L1409" s="1136"/>
      <c r="M1409" s="1136"/>
      <c r="N1409" s="1137"/>
      <c r="P1409" s="280"/>
    </row>
    <row r="1410" spans="2:23" ht="50.1" customHeight="1" x14ac:dyDescent="0.2">
      <c r="B1410" s="273"/>
      <c r="C1410" s="354"/>
      <c r="D1410" s="355"/>
      <c r="E1410" s="355"/>
      <c r="F1410" s="1117"/>
      <c r="G1410" s="1118"/>
      <c r="H1410" s="1118"/>
      <c r="I1410" s="1118"/>
      <c r="J1410" s="1118"/>
      <c r="K1410" s="1118"/>
      <c r="L1410" s="1118"/>
      <c r="M1410" s="1118"/>
      <c r="N1410" s="1119"/>
    </row>
    <row r="1411" spans="2:23" ht="5.0999999999999996" customHeight="1" x14ac:dyDescent="0.2">
      <c r="B1411" s="273"/>
      <c r="C1411" s="354"/>
      <c r="D1411" s="355"/>
      <c r="E1411" s="355"/>
      <c r="F1411" s="355"/>
      <c r="G1411" s="355"/>
      <c r="H1411" s="355"/>
      <c r="I1411" s="355"/>
      <c r="J1411" s="355"/>
      <c r="K1411" s="355"/>
      <c r="L1411" s="355"/>
      <c r="M1411" s="355"/>
      <c r="N1411" s="356"/>
    </row>
    <row r="1412" spans="2:23" ht="12.75" customHeight="1" x14ac:dyDescent="0.2">
      <c r="B1412" s="273"/>
      <c r="C1412" s="354"/>
      <c r="D1412" s="355"/>
      <c r="E1412" s="355"/>
      <c r="F1412" s="1199" t="str">
        <f>Translations!$B$210</f>
        <v>Référence de fichiers externes, le cas échéant</v>
      </c>
      <c r="G1412" s="1199"/>
      <c r="H1412" s="1199"/>
      <c r="I1412" s="1199"/>
      <c r="J1412" s="1199"/>
      <c r="K1412" s="1049"/>
      <c r="L1412" s="1049"/>
      <c r="M1412" s="1049"/>
      <c r="N1412" s="1049"/>
    </row>
    <row r="1413" spans="2:23" ht="5.0999999999999996" customHeight="1" x14ac:dyDescent="0.2">
      <c r="B1413" s="273"/>
      <c r="C1413" s="354"/>
      <c r="D1413" s="355"/>
      <c r="E1413" s="355"/>
      <c r="F1413" s="362"/>
      <c r="G1413" s="362"/>
      <c r="H1413" s="362"/>
      <c r="I1413" s="362"/>
      <c r="J1413" s="362"/>
      <c r="K1413" s="362"/>
      <c r="L1413" s="362"/>
      <c r="M1413" s="362"/>
      <c r="N1413" s="363"/>
    </row>
    <row r="1414" spans="2:23" ht="12.75" customHeight="1" x14ac:dyDescent="0.2">
      <c r="B1414" s="273"/>
      <c r="C1414" s="354"/>
      <c r="D1414" s="358" t="s">
        <v>119</v>
      </c>
      <c r="E1414" s="1140" t="str">
        <f>Translations!$B$337</f>
        <v>D’autres flux internes sont-ils pertinents?</v>
      </c>
      <c r="F1414" s="1140"/>
      <c r="G1414" s="1140"/>
      <c r="H1414" s="1140"/>
      <c r="I1414" s="1140"/>
      <c r="J1414" s="1140"/>
      <c r="K1414" s="1140"/>
      <c r="L1414" s="1140"/>
      <c r="M1414" s="1141"/>
      <c r="N1414" s="1141"/>
      <c r="P1414" s="280"/>
      <c r="T1414" s="19"/>
    </row>
    <row r="1415" spans="2:23" ht="5.0999999999999996" customHeight="1" x14ac:dyDescent="0.2">
      <c r="B1415" s="273"/>
      <c r="C1415" s="354"/>
      <c r="D1415" s="358"/>
      <c r="E1415" s="359"/>
      <c r="F1415" s="1142"/>
      <c r="G1415" s="1142"/>
      <c r="H1415" s="1142"/>
      <c r="I1415" s="1142"/>
      <c r="J1415" s="1142"/>
      <c r="K1415" s="1142"/>
      <c r="L1415" s="1142"/>
      <c r="M1415" s="1142"/>
      <c r="N1415" s="1233"/>
    </row>
    <row r="1416" spans="2:23" ht="25.5" customHeight="1" thickBot="1" x14ac:dyDescent="0.25">
      <c r="B1416" s="273"/>
      <c r="C1416" s="354"/>
      <c r="D1416" s="355"/>
      <c r="E1416" s="355"/>
      <c r="F1416" s="355"/>
      <c r="G1416" s="355"/>
      <c r="H1416" s="355"/>
      <c r="I1416" s="1215" t="str">
        <f>Translations!$B$254</f>
        <v>Source de données</v>
      </c>
      <c r="J1416" s="1215"/>
      <c r="K1416" s="1215" t="str">
        <f>Translations!$B$255</f>
        <v>Autre source de données (le cas échéant)</v>
      </c>
      <c r="L1416" s="1215"/>
      <c r="M1416" s="1215" t="str">
        <f>Translations!$B$255</f>
        <v>Autre source de données (le cas échéant)</v>
      </c>
      <c r="N1416" s="1215"/>
      <c r="P1416" s="280"/>
      <c r="W1416" s="274" t="s">
        <v>417</v>
      </c>
    </row>
    <row r="1417" spans="2:23" ht="12.75" customHeight="1" x14ac:dyDescent="0.2">
      <c r="B1417" s="273"/>
      <c r="C1417" s="354"/>
      <c r="D1417" s="358"/>
      <c r="E1417" s="360" t="s">
        <v>864</v>
      </c>
      <c r="F1417" s="1212" t="str">
        <f>Translations!$B$342</f>
        <v>Quantités importées ou exportées</v>
      </c>
      <c r="G1417" s="1213"/>
      <c r="H1417" s="1213"/>
      <c r="I1417" s="1184"/>
      <c r="J1417" s="1184"/>
      <c r="K1417" s="1111"/>
      <c r="L1417" s="1111"/>
      <c r="M1417" s="1111"/>
      <c r="N1417" s="1111"/>
      <c r="W1417" s="281" t="b">
        <f>AND(M1414&lt;&gt;"",M1414=FALSE)</f>
        <v>0</v>
      </c>
    </row>
    <row r="1418" spans="2:23" ht="12.75" customHeight="1" x14ac:dyDescent="0.2">
      <c r="B1418" s="273"/>
      <c r="C1418" s="354"/>
      <c r="D1418" s="358"/>
      <c r="E1418" s="360" t="s">
        <v>865</v>
      </c>
      <c r="F1418" s="1212" t="str">
        <f>Translations!$B$256</f>
        <v>Contenu énergétique</v>
      </c>
      <c r="G1418" s="1213"/>
      <c r="H1418" s="1213"/>
      <c r="I1418" s="1184"/>
      <c r="J1418" s="1184"/>
      <c r="K1418" s="1111"/>
      <c r="L1418" s="1111"/>
      <c r="M1418" s="1111"/>
      <c r="N1418" s="1111"/>
      <c r="W1418" s="303" t="b">
        <f>W1417</f>
        <v>0</v>
      </c>
    </row>
    <row r="1419" spans="2:23" ht="12.75" customHeight="1" x14ac:dyDescent="0.2">
      <c r="B1419" s="273"/>
      <c r="C1419" s="354"/>
      <c r="D1419" s="358"/>
      <c r="E1419" s="360" t="s">
        <v>866</v>
      </c>
      <c r="F1419" s="1214" t="str">
        <f>Translations!$B$343</f>
        <v>Facteur d’émission ou teneur en carbone</v>
      </c>
      <c r="G1419" s="1214"/>
      <c r="H1419" s="1212"/>
      <c r="I1419" s="1087"/>
      <c r="J1419" s="1104"/>
      <c r="K1419" s="1089"/>
      <c r="L1419" s="1091"/>
      <c r="M1419" s="1089"/>
      <c r="N1419" s="1091"/>
      <c r="W1419" s="303" t="b">
        <f>W1418</f>
        <v>0</v>
      </c>
    </row>
    <row r="1420" spans="2:23" ht="12.75" customHeight="1" x14ac:dyDescent="0.2">
      <c r="B1420" s="273"/>
      <c r="C1420" s="354"/>
      <c r="D1420" s="358"/>
      <c r="E1420" s="360" t="s">
        <v>867</v>
      </c>
      <c r="F1420" s="1214" t="str">
        <f>Translations!$B$344</f>
        <v>Teneur en biomasse</v>
      </c>
      <c r="G1420" s="1214"/>
      <c r="H1420" s="1212"/>
      <c r="I1420" s="1087"/>
      <c r="J1420" s="1104"/>
      <c r="K1420" s="1089"/>
      <c r="L1420" s="1091"/>
      <c r="M1420" s="1089"/>
      <c r="N1420" s="1091"/>
      <c r="W1420" s="303" t="b">
        <f>W1419</f>
        <v>0</v>
      </c>
    </row>
    <row r="1421" spans="2:23" ht="5.0999999999999996" customHeight="1" x14ac:dyDescent="0.2">
      <c r="B1421" s="273"/>
      <c r="C1421" s="354"/>
      <c r="D1421" s="358"/>
      <c r="E1421" s="355"/>
      <c r="F1421" s="355"/>
      <c r="G1421" s="355"/>
      <c r="H1421" s="355"/>
      <c r="I1421" s="355"/>
      <c r="J1421" s="355"/>
      <c r="K1421" s="355"/>
      <c r="L1421" s="355"/>
      <c r="M1421" s="355"/>
      <c r="N1421" s="356"/>
      <c r="P1421" s="280"/>
      <c r="W1421" s="283"/>
    </row>
    <row r="1422" spans="2:23" ht="12.75" customHeight="1" x14ac:dyDescent="0.2">
      <c r="B1422" s="273"/>
      <c r="C1422" s="354"/>
      <c r="D1422" s="358"/>
      <c r="E1422" s="360" t="s">
        <v>868</v>
      </c>
      <c r="F1422" s="1218" t="str">
        <f>Translations!$B$257</f>
        <v>Description de la méthode appliquée</v>
      </c>
      <c r="G1422" s="1218"/>
      <c r="H1422" s="1218"/>
      <c r="I1422" s="1218"/>
      <c r="J1422" s="1218"/>
      <c r="K1422" s="1218"/>
      <c r="L1422" s="1218"/>
      <c r="M1422" s="1218"/>
      <c r="N1422" s="1219"/>
      <c r="P1422" s="280"/>
      <c r="W1422" s="283"/>
    </row>
    <row r="1423" spans="2:23" ht="5.0999999999999996" customHeight="1" x14ac:dyDescent="0.2">
      <c r="B1423" s="273"/>
      <c r="C1423" s="354"/>
      <c r="D1423" s="355"/>
      <c r="E1423" s="359"/>
      <c r="F1423" s="577"/>
      <c r="G1423" s="584"/>
      <c r="H1423" s="584"/>
      <c r="I1423" s="584"/>
      <c r="J1423" s="584"/>
      <c r="K1423" s="584"/>
      <c r="L1423" s="584"/>
      <c r="M1423" s="584"/>
      <c r="N1423" s="585"/>
      <c r="W1423" s="283"/>
    </row>
    <row r="1424" spans="2:23" ht="12.75" customHeight="1" x14ac:dyDescent="0.2">
      <c r="B1424" s="273"/>
      <c r="C1424" s="354"/>
      <c r="D1424" s="358"/>
      <c r="E1424" s="360"/>
      <c r="F1424" s="1135" t="str">
        <f>IF(I1333&lt;&gt;"",HYPERLINK("#" &amp; Q1424,EUConst_MsgDescription),"")</f>
        <v/>
      </c>
      <c r="G1424" s="1114"/>
      <c r="H1424" s="1114"/>
      <c r="I1424" s="1114"/>
      <c r="J1424" s="1114"/>
      <c r="K1424" s="1114"/>
      <c r="L1424" s="1114"/>
      <c r="M1424" s="1114"/>
      <c r="N1424" s="1115"/>
      <c r="P1424" s="24" t="s">
        <v>441</v>
      </c>
      <c r="Q1424" s="414" t="str">
        <f>"#"&amp;ADDRESS(ROW($C$10),COLUMN($C$10))</f>
        <v>#$C$10</v>
      </c>
      <c r="W1424" s="283"/>
    </row>
    <row r="1425" spans="1:23" ht="5.0999999999999996" customHeight="1" x14ac:dyDescent="0.2">
      <c r="B1425" s="273"/>
      <c r="C1425" s="354"/>
      <c r="D1425" s="358"/>
      <c r="E1425" s="361"/>
      <c r="F1425" s="1136"/>
      <c r="G1425" s="1136"/>
      <c r="H1425" s="1136"/>
      <c r="I1425" s="1136"/>
      <c r="J1425" s="1136"/>
      <c r="K1425" s="1136"/>
      <c r="L1425" s="1136"/>
      <c r="M1425" s="1136"/>
      <c r="N1425" s="1137"/>
      <c r="P1425" s="280"/>
      <c r="W1425" s="283"/>
    </row>
    <row r="1426" spans="1:23" s="278" customFormat="1" ht="50.1" customHeight="1" x14ac:dyDescent="0.2">
      <c r="A1426" s="285"/>
      <c r="B1426" s="12"/>
      <c r="C1426" s="354"/>
      <c r="D1426" s="361"/>
      <c r="E1426" s="361"/>
      <c r="F1426" s="1077"/>
      <c r="G1426" s="1078"/>
      <c r="H1426" s="1078"/>
      <c r="I1426" s="1078"/>
      <c r="J1426" s="1078"/>
      <c r="K1426" s="1078"/>
      <c r="L1426" s="1078"/>
      <c r="M1426" s="1078"/>
      <c r="N1426" s="1079"/>
      <c r="O1426" s="38"/>
      <c r="P1426" s="284"/>
      <c r="Q1426" s="285"/>
      <c r="R1426" s="285"/>
      <c r="S1426" s="274"/>
      <c r="T1426" s="274"/>
      <c r="U1426" s="285"/>
      <c r="V1426" s="285"/>
      <c r="W1426" s="286" t="b">
        <f>W1420</f>
        <v>0</v>
      </c>
    </row>
    <row r="1427" spans="1:23" ht="5.0999999999999996" customHeight="1" x14ac:dyDescent="0.2">
      <c r="C1427" s="354"/>
      <c r="D1427" s="358"/>
      <c r="E1427" s="355"/>
      <c r="F1427" s="355"/>
      <c r="G1427" s="355"/>
      <c r="H1427" s="355"/>
      <c r="I1427" s="355"/>
      <c r="J1427" s="355"/>
      <c r="K1427" s="355"/>
      <c r="L1427" s="355"/>
      <c r="M1427" s="355"/>
      <c r="N1427" s="356"/>
      <c r="W1427" s="283"/>
    </row>
    <row r="1428" spans="1:23" ht="12.75" customHeight="1" thickBot="1" x14ac:dyDescent="0.25">
      <c r="C1428" s="354"/>
      <c r="D1428" s="358"/>
      <c r="E1428" s="360"/>
      <c r="F1428" s="1199" t="str">
        <f>Translations!$B$210</f>
        <v>Référence de fichiers externes, le cas échéant</v>
      </c>
      <c r="G1428" s="1199"/>
      <c r="H1428" s="1199"/>
      <c r="I1428" s="1199"/>
      <c r="J1428" s="1199"/>
      <c r="K1428" s="1049"/>
      <c r="L1428" s="1049"/>
      <c r="M1428" s="1049"/>
      <c r="N1428" s="1049"/>
      <c r="W1428" s="290" t="b">
        <f>W1426</f>
        <v>0</v>
      </c>
    </row>
    <row r="1429" spans="1:23" ht="5.0999999999999996" customHeight="1" x14ac:dyDescent="0.2">
      <c r="C1429" s="354"/>
      <c r="D1429" s="358"/>
      <c r="E1429" s="355"/>
      <c r="F1429" s="355"/>
      <c r="G1429" s="355"/>
      <c r="H1429" s="355"/>
      <c r="I1429" s="355"/>
      <c r="J1429" s="355"/>
      <c r="K1429" s="355"/>
      <c r="L1429" s="355"/>
      <c r="M1429" s="355"/>
      <c r="N1429" s="356"/>
      <c r="P1429" s="280"/>
    </row>
    <row r="1430" spans="1:23" ht="12.75" customHeight="1" thickBot="1" x14ac:dyDescent="0.25">
      <c r="C1430" s="354"/>
      <c r="D1430" s="358" t="s">
        <v>120</v>
      </c>
      <c r="E1430" s="1140" t="str">
        <f>Translations!$B$345</f>
        <v>Le CO2 transféré importé ou exporté est-il pertinent?</v>
      </c>
      <c r="F1430" s="1140"/>
      <c r="G1430" s="1140"/>
      <c r="H1430" s="1140"/>
      <c r="I1430" s="1140"/>
      <c r="J1430" s="1140"/>
      <c r="K1430" s="1140"/>
      <c r="L1430" s="1140"/>
      <c r="M1430" s="1141"/>
      <c r="N1430" s="1141"/>
      <c r="P1430" s="280"/>
      <c r="T1430" s="19"/>
    </row>
    <row r="1431" spans="1:23" ht="5.0999999999999996" customHeight="1" thickBot="1" x14ac:dyDescent="0.25">
      <c r="C1431" s="354"/>
      <c r="D1431" s="355"/>
      <c r="E1431" s="1142"/>
      <c r="F1431" s="1143"/>
      <c r="G1431" s="1143"/>
      <c r="H1431" s="1143"/>
      <c r="I1431" s="1143"/>
      <c r="J1431" s="1143"/>
      <c r="K1431" s="1143"/>
      <c r="L1431" s="1143"/>
      <c r="M1431" s="1143"/>
      <c r="N1431" s="1144"/>
      <c r="W1431" s="297" t="s">
        <v>417</v>
      </c>
    </row>
    <row r="1432" spans="1:23" ht="25.5" customHeight="1" x14ac:dyDescent="0.2">
      <c r="C1432" s="354"/>
      <c r="D1432" s="355"/>
      <c r="E1432" s="355"/>
      <c r="F1432" s="1117"/>
      <c r="G1432" s="1118"/>
      <c r="H1432" s="1118"/>
      <c r="I1432" s="1118"/>
      <c r="J1432" s="1118"/>
      <c r="K1432" s="1118"/>
      <c r="L1432" s="1118"/>
      <c r="M1432" s="1118"/>
      <c r="N1432" s="1119"/>
      <c r="W1432" s="281" t="b">
        <f>AND(M1430&lt;&gt;"",M1430=FALSE)</f>
        <v>0</v>
      </c>
    </row>
    <row r="1433" spans="1:23" ht="5.0999999999999996" customHeight="1" x14ac:dyDescent="0.2">
      <c r="C1433" s="354"/>
      <c r="D1433" s="355"/>
      <c r="E1433" s="355"/>
      <c r="F1433" s="355"/>
      <c r="G1433" s="355"/>
      <c r="H1433" s="355"/>
      <c r="I1433" s="355"/>
      <c r="J1433" s="355"/>
      <c r="K1433" s="355"/>
      <c r="L1433" s="355"/>
      <c r="M1433" s="355"/>
      <c r="N1433" s="356"/>
      <c r="W1433" s="283"/>
    </row>
    <row r="1434" spans="1:23" ht="12.75" customHeight="1" thickBot="1" x14ac:dyDescent="0.25">
      <c r="C1434" s="354"/>
      <c r="D1434" s="355"/>
      <c r="E1434" s="355"/>
      <c r="F1434" s="1199" t="str">
        <f>Translations!$B$210</f>
        <v>Référence de fichiers externes, le cas échéant</v>
      </c>
      <c r="G1434" s="1199"/>
      <c r="H1434" s="1199"/>
      <c r="I1434" s="1199"/>
      <c r="J1434" s="1199"/>
      <c r="K1434" s="1049"/>
      <c r="L1434" s="1049"/>
      <c r="M1434" s="1049"/>
      <c r="N1434" s="1049"/>
      <c r="W1434" s="305" t="b">
        <f>W1432</f>
        <v>0</v>
      </c>
    </row>
    <row r="1435" spans="1:23" ht="5.0999999999999996" customHeight="1" x14ac:dyDescent="0.2">
      <c r="C1435" s="354"/>
      <c r="D1435" s="358"/>
      <c r="E1435" s="355"/>
      <c r="F1435" s="355"/>
      <c r="G1435" s="355"/>
      <c r="H1435" s="355"/>
      <c r="I1435" s="355"/>
      <c r="J1435" s="355"/>
      <c r="K1435" s="355"/>
      <c r="L1435" s="355"/>
      <c r="M1435" s="355"/>
      <c r="N1435" s="356"/>
    </row>
    <row r="1436" spans="1:23" ht="5.0999999999999996" customHeight="1" x14ac:dyDescent="0.2">
      <c r="C1436" s="351"/>
      <c r="D1436" s="364"/>
      <c r="E1436" s="352"/>
      <c r="F1436" s="352"/>
      <c r="G1436" s="352"/>
      <c r="H1436" s="352"/>
      <c r="I1436" s="352"/>
      <c r="J1436" s="352"/>
      <c r="K1436" s="352"/>
      <c r="L1436" s="352"/>
      <c r="M1436" s="352"/>
      <c r="N1436" s="353"/>
    </row>
    <row r="1437" spans="1:23" ht="12.75" customHeight="1" x14ac:dyDescent="0.2">
      <c r="C1437" s="354"/>
      <c r="D1437" s="357" t="s">
        <v>117</v>
      </c>
      <c r="E1437" s="1216" t="str">
        <f>Translations!$B$831</f>
        <v>Apport d’énergie à cette sous-installation et facteur d’émission pertinent</v>
      </c>
      <c r="F1437" s="1216"/>
      <c r="G1437" s="1216"/>
      <c r="H1437" s="1216"/>
      <c r="I1437" s="1216"/>
      <c r="J1437" s="1216"/>
      <c r="K1437" s="1216"/>
      <c r="L1437" s="1216"/>
      <c r="M1437" s="1216"/>
      <c r="N1437" s="1217"/>
    </row>
    <row r="1438" spans="1:23" ht="5.0999999999999996" customHeight="1" x14ac:dyDescent="0.2">
      <c r="C1438" s="354"/>
      <c r="D1438" s="355"/>
      <c r="E1438" s="1209"/>
      <c r="F1438" s="1210"/>
      <c r="G1438" s="1210"/>
      <c r="H1438" s="1210"/>
      <c r="I1438" s="1210"/>
      <c r="J1438" s="1210"/>
      <c r="K1438" s="1210"/>
      <c r="L1438" s="1210"/>
      <c r="M1438" s="1210"/>
      <c r="N1438" s="1211"/>
    </row>
    <row r="1439" spans="1:23" ht="12.75" customHeight="1" x14ac:dyDescent="0.2">
      <c r="C1439" s="354"/>
      <c r="D1439" s="358" t="s">
        <v>118</v>
      </c>
      <c r="E1439" s="1140" t="str">
        <f>Translations!$B$249</f>
        <v>Informations relatives à la méthode appliquée</v>
      </c>
      <c r="F1439" s="1140"/>
      <c r="G1439" s="1140"/>
      <c r="H1439" s="1140"/>
      <c r="I1439" s="1140"/>
      <c r="J1439" s="1140"/>
      <c r="K1439" s="1140"/>
      <c r="L1439" s="1140"/>
      <c r="M1439" s="1140"/>
      <c r="N1439" s="1208"/>
      <c r="P1439" s="280"/>
    </row>
    <row r="1440" spans="1:23" ht="25.5" customHeight="1" x14ac:dyDescent="0.2">
      <c r="B1440" s="273"/>
      <c r="C1440" s="354"/>
      <c r="D1440" s="355"/>
      <c r="E1440" s="355"/>
      <c r="F1440" s="372"/>
      <c r="G1440" s="355"/>
      <c r="H1440" s="355"/>
      <c r="I1440" s="1215" t="str">
        <f>Translations!$B$254</f>
        <v>Source de données</v>
      </c>
      <c r="J1440" s="1215"/>
      <c r="K1440" s="1215" t="str">
        <f>Translations!$B$255</f>
        <v>Autre source de données (le cas échéant)</v>
      </c>
      <c r="L1440" s="1215"/>
      <c r="M1440" s="1215" t="str">
        <f>Translations!$B$255</f>
        <v>Autre source de données (le cas échéant)</v>
      </c>
      <c r="N1440" s="1215"/>
    </row>
    <row r="1441" spans="2:23" ht="12.75" customHeight="1" x14ac:dyDescent="0.2">
      <c r="B1441" s="273"/>
      <c r="C1441" s="354"/>
      <c r="D1441" s="358"/>
      <c r="E1441" s="360" t="s">
        <v>864</v>
      </c>
      <c r="F1441" s="1214" t="str">
        <f>Translations!$B$833</f>
        <v>Apport de combustible et de matières</v>
      </c>
      <c r="G1441" s="1214"/>
      <c r="H1441" s="1212"/>
      <c r="I1441" s="1087"/>
      <c r="J1441" s="1088"/>
      <c r="K1441" s="1089"/>
      <c r="L1441" s="1090"/>
      <c r="M1441" s="1089"/>
      <c r="N1441" s="1091"/>
    </row>
    <row r="1442" spans="2:23" ht="12.75" customHeight="1" x14ac:dyDescent="0.2">
      <c r="B1442" s="273"/>
      <c r="C1442" s="354"/>
      <c r="D1442" s="358"/>
      <c r="E1442" s="360" t="s">
        <v>865</v>
      </c>
      <c r="F1442" s="1214" t="str">
        <f>Translations!$B$826</f>
        <v>Apport d’électricité pour la production de chaleur</v>
      </c>
      <c r="G1442" s="1214"/>
      <c r="H1442" s="1212"/>
      <c r="I1442" s="1184"/>
      <c r="J1442" s="1184"/>
      <c r="K1442" s="1111"/>
      <c r="L1442" s="1111"/>
      <c r="M1442" s="1111"/>
      <c r="N1442" s="1111"/>
    </row>
    <row r="1443" spans="2:23" ht="12.75" customHeight="1" x14ac:dyDescent="0.2">
      <c r="B1443" s="273"/>
      <c r="C1443" s="354"/>
      <c r="D1443" s="358"/>
      <c r="E1443" s="360" t="s">
        <v>866</v>
      </c>
      <c r="F1443" s="1214" t="str">
        <f>Translations!$B$353</f>
        <v>Facteur d’émission pondéré</v>
      </c>
      <c r="G1443" s="1214"/>
      <c r="H1443" s="1212"/>
      <c r="I1443" s="1087"/>
      <c r="J1443" s="1088"/>
      <c r="K1443" s="1089"/>
      <c r="L1443" s="1090"/>
      <c r="M1443" s="1089"/>
      <c r="N1443" s="1091"/>
    </row>
    <row r="1444" spans="2:23" ht="5.0999999999999996" customHeight="1" x14ac:dyDescent="0.2">
      <c r="B1444" s="273"/>
      <c r="C1444" s="354"/>
      <c r="D1444" s="358"/>
      <c r="E1444" s="355"/>
      <c r="F1444" s="355"/>
      <c r="G1444" s="355"/>
      <c r="H1444" s="355"/>
      <c r="I1444" s="355"/>
      <c r="J1444" s="355"/>
      <c r="K1444" s="355"/>
      <c r="L1444" s="355"/>
      <c r="M1444" s="355"/>
      <c r="N1444" s="356"/>
    </row>
    <row r="1445" spans="2:23" ht="12.75" customHeight="1" x14ac:dyDescent="0.2">
      <c r="B1445" s="273"/>
      <c r="C1445" s="354"/>
      <c r="D1445" s="358"/>
      <c r="E1445" s="360" t="s">
        <v>867</v>
      </c>
      <c r="F1445" s="1218" t="str">
        <f>Translations!$B$257</f>
        <v>Description de la méthode appliquée</v>
      </c>
      <c r="G1445" s="1218"/>
      <c r="H1445" s="1218"/>
      <c r="I1445" s="1218"/>
      <c r="J1445" s="1218"/>
      <c r="K1445" s="1218"/>
      <c r="L1445" s="1218"/>
      <c r="M1445" s="1218"/>
      <c r="N1445" s="1219"/>
    </row>
    <row r="1446" spans="2:23" ht="5.0999999999999996" customHeight="1" x14ac:dyDescent="0.2">
      <c r="B1446" s="273"/>
      <c r="C1446" s="354"/>
      <c r="D1446" s="355"/>
      <c r="E1446" s="359"/>
      <c r="F1446" s="369"/>
      <c r="G1446" s="370"/>
      <c r="H1446" s="370"/>
      <c r="I1446" s="370"/>
      <c r="J1446" s="370"/>
      <c r="K1446" s="370"/>
      <c r="L1446" s="370"/>
      <c r="M1446" s="370"/>
      <c r="N1446" s="371"/>
    </row>
    <row r="1447" spans="2:23" ht="12.75" customHeight="1" x14ac:dyDescent="0.2">
      <c r="B1447" s="273"/>
      <c r="C1447" s="354"/>
      <c r="D1447" s="358"/>
      <c r="E1447" s="360"/>
      <c r="F1447" s="1135" t="str">
        <f>IF(I1333&lt;&gt;"",HYPERLINK("#" &amp; Q1447,EUConst_MsgDescription),"")</f>
        <v/>
      </c>
      <c r="G1447" s="1114"/>
      <c r="H1447" s="1114"/>
      <c r="I1447" s="1114"/>
      <c r="J1447" s="1114"/>
      <c r="K1447" s="1114"/>
      <c r="L1447" s="1114"/>
      <c r="M1447" s="1114"/>
      <c r="N1447" s="1115"/>
      <c r="P1447" s="24" t="s">
        <v>441</v>
      </c>
      <c r="Q1447" s="414" t="str">
        <f>"#"&amp;ADDRESS(ROW($C$10),COLUMN($C$10))</f>
        <v>#$C$10</v>
      </c>
    </row>
    <row r="1448" spans="2:23" ht="5.0999999999999996" customHeight="1" x14ac:dyDescent="0.2">
      <c r="B1448" s="273"/>
      <c r="C1448" s="354"/>
      <c r="D1448" s="358"/>
      <c r="E1448" s="361"/>
      <c r="F1448" s="1136"/>
      <c r="G1448" s="1136"/>
      <c r="H1448" s="1136"/>
      <c r="I1448" s="1136"/>
      <c r="J1448" s="1136"/>
      <c r="K1448" s="1136"/>
      <c r="L1448" s="1136"/>
      <c r="M1448" s="1136"/>
      <c r="N1448" s="1137"/>
      <c r="P1448" s="280"/>
    </row>
    <row r="1449" spans="2:23" ht="50.1" customHeight="1" x14ac:dyDescent="0.2">
      <c r="B1449" s="273"/>
      <c r="C1449" s="354"/>
      <c r="D1449" s="361"/>
      <c r="E1449" s="361"/>
      <c r="F1449" s="1077"/>
      <c r="G1449" s="1078"/>
      <c r="H1449" s="1078"/>
      <c r="I1449" s="1078"/>
      <c r="J1449" s="1078"/>
      <c r="K1449" s="1078"/>
      <c r="L1449" s="1078"/>
      <c r="M1449" s="1078"/>
      <c r="N1449" s="1079"/>
    </row>
    <row r="1450" spans="2:23" ht="5.0999999999999996" customHeight="1" thickBot="1" x14ac:dyDescent="0.25">
      <c r="B1450" s="273"/>
      <c r="C1450" s="354"/>
      <c r="D1450" s="358"/>
      <c r="E1450" s="355"/>
      <c r="F1450" s="355"/>
      <c r="G1450" s="355"/>
      <c r="H1450" s="355"/>
      <c r="I1450" s="355"/>
      <c r="J1450" s="355"/>
      <c r="K1450" s="355"/>
      <c r="L1450" s="355"/>
      <c r="M1450" s="355"/>
      <c r="N1450" s="356"/>
    </row>
    <row r="1451" spans="2:23" ht="12.75" customHeight="1" x14ac:dyDescent="0.2">
      <c r="B1451" s="273"/>
      <c r="C1451" s="354"/>
      <c r="D1451" s="358"/>
      <c r="E1451" s="360"/>
      <c r="F1451" s="1199" t="str">
        <f>Translations!$B$210</f>
        <v>Référence de fichiers externes, le cas échéant</v>
      </c>
      <c r="G1451" s="1199"/>
      <c r="H1451" s="1199"/>
      <c r="I1451" s="1199"/>
      <c r="J1451" s="1199"/>
      <c r="K1451" s="1049"/>
      <c r="L1451" s="1049"/>
      <c r="M1451" s="1049"/>
      <c r="N1451" s="1049"/>
      <c r="W1451" s="297" t="s">
        <v>417</v>
      </c>
    </row>
    <row r="1452" spans="2:23" ht="5.0999999999999996" customHeight="1" x14ac:dyDescent="0.2">
      <c r="B1452" s="273"/>
      <c r="C1452" s="354"/>
      <c r="D1452" s="358"/>
      <c r="E1452" s="355"/>
      <c r="F1452" s="355"/>
      <c r="G1452" s="355"/>
      <c r="H1452" s="355"/>
      <c r="I1452" s="355"/>
      <c r="J1452" s="355"/>
      <c r="K1452" s="355"/>
      <c r="L1452" s="355"/>
      <c r="M1452" s="355"/>
      <c r="N1452" s="356"/>
      <c r="P1452" s="280"/>
      <c r="W1452" s="283"/>
    </row>
    <row r="1453" spans="2:23" ht="12.75" customHeight="1" x14ac:dyDescent="0.2">
      <c r="B1453" s="273"/>
      <c r="C1453" s="354"/>
      <c r="D1453" s="358" t="s">
        <v>119</v>
      </c>
      <c r="E1453" s="1220" t="str">
        <f>Translations!$B$258</f>
        <v>La hiérarchie a-t-elle été respectée?</v>
      </c>
      <c r="F1453" s="1220"/>
      <c r="G1453" s="1220"/>
      <c r="H1453" s="1221"/>
      <c r="I1453" s="291"/>
      <c r="J1453" s="366" t="str">
        <f>Translations!$B$259</f>
        <v xml:space="preserve"> Si tel n'est pas le cas, pourquoi?</v>
      </c>
      <c r="K1453" s="1087"/>
      <c r="L1453" s="1088"/>
      <c r="M1453" s="1088"/>
      <c r="N1453" s="1104"/>
      <c r="P1453" s="280"/>
      <c r="W1453" s="289" t="b">
        <f>AND(I1453&lt;&gt;"",I1453=TRUE)</f>
        <v>0</v>
      </c>
    </row>
    <row r="1454" spans="2:23" ht="5.0999999999999996" customHeight="1" x14ac:dyDescent="0.2">
      <c r="B1454" s="273"/>
      <c r="C1454" s="354"/>
      <c r="D1454" s="355"/>
      <c r="E1454" s="581"/>
      <c r="F1454" s="581"/>
      <c r="G1454" s="581"/>
      <c r="H1454" s="581"/>
      <c r="I1454" s="581"/>
      <c r="J1454" s="581"/>
      <c r="K1454" s="581"/>
      <c r="L1454" s="581"/>
      <c r="M1454" s="581"/>
      <c r="N1454" s="582"/>
      <c r="P1454" s="280"/>
      <c r="V1454" s="285"/>
      <c r="W1454" s="283"/>
    </row>
    <row r="1455" spans="2:23" ht="12.75" customHeight="1" x14ac:dyDescent="0.2">
      <c r="B1455" s="273"/>
      <c r="C1455" s="354"/>
      <c r="D1455" s="367"/>
      <c r="E1455" s="367"/>
      <c r="F1455" s="1218" t="str">
        <f>Translations!$B$264</f>
        <v>Autres précisions concernant l’écart pris rapport à la hiérarchie</v>
      </c>
      <c r="G1455" s="1218"/>
      <c r="H1455" s="1218"/>
      <c r="I1455" s="1218"/>
      <c r="J1455" s="1218"/>
      <c r="K1455" s="1218"/>
      <c r="L1455" s="1218"/>
      <c r="M1455" s="1218"/>
      <c r="N1455" s="1219"/>
      <c r="P1455" s="280"/>
      <c r="V1455" s="285"/>
      <c r="W1455" s="283"/>
    </row>
    <row r="1456" spans="2:23" ht="25.5" customHeight="1" thickBot="1" x14ac:dyDescent="0.25">
      <c r="B1456" s="273"/>
      <c r="C1456" s="354"/>
      <c r="D1456" s="367"/>
      <c r="E1456" s="367"/>
      <c r="F1456" s="1077"/>
      <c r="G1456" s="1078"/>
      <c r="H1456" s="1078"/>
      <c r="I1456" s="1078"/>
      <c r="J1456" s="1078"/>
      <c r="K1456" s="1078"/>
      <c r="L1456" s="1078"/>
      <c r="M1456" s="1078"/>
      <c r="N1456" s="1079"/>
      <c r="P1456" s="280"/>
      <c r="V1456" s="285"/>
      <c r="W1456" s="300" t="b">
        <f>W1453</f>
        <v>0</v>
      </c>
    </row>
    <row r="1457" spans="2:23" ht="5.0999999999999996" customHeight="1" x14ac:dyDescent="0.2">
      <c r="B1457" s="273"/>
      <c r="C1457" s="354"/>
      <c r="D1457" s="358"/>
      <c r="E1457" s="355"/>
      <c r="F1457" s="355"/>
      <c r="G1457" s="355"/>
      <c r="H1457" s="355"/>
      <c r="I1457" s="355"/>
      <c r="J1457" s="355"/>
      <c r="K1457" s="355"/>
      <c r="L1457" s="355"/>
      <c r="M1457" s="355"/>
      <c r="N1457" s="356"/>
      <c r="W1457" s="285"/>
    </row>
    <row r="1458" spans="2:23" ht="5.0999999999999996" customHeight="1" x14ac:dyDescent="0.2">
      <c r="B1458" s="273"/>
      <c r="C1458" s="351"/>
      <c r="D1458" s="364"/>
      <c r="E1458" s="352"/>
      <c r="F1458" s="352"/>
      <c r="G1458" s="352"/>
      <c r="H1458" s="352"/>
      <c r="I1458" s="352"/>
      <c r="J1458" s="352"/>
      <c r="K1458" s="352"/>
      <c r="L1458" s="352"/>
      <c r="M1458" s="352"/>
      <c r="N1458" s="353"/>
    </row>
    <row r="1459" spans="2:23" ht="12.75" customHeight="1" x14ac:dyDescent="0.2">
      <c r="B1459" s="273"/>
      <c r="C1459" s="354"/>
      <c r="D1459" s="357" t="s">
        <v>943</v>
      </c>
      <c r="E1459" s="1216" t="str">
        <f>Translations!$B$354</f>
        <v>Importation de chaleur mesurable dans cette sous-installation et exportation à partir de celle-ci</v>
      </c>
      <c r="F1459" s="1216"/>
      <c r="G1459" s="1216"/>
      <c r="H1459" s="1216"/>
      <c r="I1459" s="1216"/>
      <c r="J1459" s="1216"/>
      <c r="K1459" s="1216"/>
      <c r="L1459" s="1216"/>
      <c r="M1459" s="1216"/>
      <c r="N1459" s="1217"/>
      <c r="P1459" s="280"/>
      <c r="S1459" s="285"/>
      <c r="T1459" s="285"/>
    </row>
    <row r="1460" spans="2:23" ht="12.75" customHeight="1" x14ac:dyDescent="0.2">
      <c r="B1460" s="273"/>
      <c r="C1460" s="354"/>
      <c r="D1460" s="358" t="s">
        <v>118</v>
      </c>
      <c r="E1460" s="1140" t="str">
        <f>Translations!$B$357</f>
        <v>Les flux de chaleur mesurable sont-ils pertinents pour la sous-installation?</v>
      </c>
      <c r="F1460" s="1140"/>
      <c r="G1460" s="1140"/>
      <c r="H1460" s="1140"/>
      <c r="I1460" s="1140"/>
      <c r="J1460" s="1140"/>
      <c r="K1460" s="1140"/>
      <c r="L1460" s="1140"/>
      <c r="M1460" s="1141"/>
      <c r="N1460" s="1141"/>
      <c r="P1460" s="280"/>
    </row>
    <row r="1461" spans="2:23" ht="12.75" customHeight="1" x14ac:dyDescent="0.2">
      <c r="B1461" s="273"/>
      <c r="C1461" s="354"/>
      <c r="D1461" s="358"/>
      <c r="E1461" s="355"/>
      <c r="F1461" s="355"/>
      <c r="G1461" s="355"/>
      <c r="H1461" s="355"/>
      <c r="I1461" s="355"/>
      <c r="J1461" s="1121" t="str">
        <f>IF(I1333="","",IF(AND(M1460&lt;&gt;"",M1460=FALSE),HYPERLINK(Q1461,EUconst_MsgGoOn),""))</f>
        <v/>
      </c>
      <c r="K1461" s="1122"/>
      <c r="L1461" s="1122"/>
      <c r="M1461" s="1122"/>
      <c r="N1461" s="1123"/>
      <c r="P1461" s="24" t="s">
        <v>441</v>
      </c>
      <c r="Q1461" s="414" t="str">
        <f>"#"&amp;ADDRESS(ROW(D1501),COLUMN(D1501))</f>
        <v>#$D$1501</v>
      </c>
    </row>
    <row r="1462" spans="2:23" ht="5.0999999999999996" customHeight="1" x14ac:dyDescent="0.2">
      <c r="B1462" s="273"/>
      <c r="C1462" s="354"/>
      <c r="D1462" s="358"/>
      <c r="E1462" s="358"/>
      <c r="F1462" s="358"/>
      <c r="G1462" s="358"/>
      <c r="H1462" s="358"/>
      <c r="I1462" s="358"/>
      <c r="J1462" s="358"/>
      <c r="K1462" s="358"/>
      <c r="L1462" s="358"/>
      <c r="M1462" s="358"/>
      <c r="N1462" s="365"/>
      <c r="P1462" s="24"/>
    </row>
    <row r="1463" spans="2:23" ht="12.75" customHeight="1" x14ac:dyDescent="0.2">
      <c r="B1463" s="273"/>
      <c r="C1463" s="354"/>
      <c r="D1463" s="358" t="s">
        <v>119</v>
      </c>
      <c r="E1463" s="1140" t="str">
        <f>Translations!$B$249</f>
        <v>Informations relatives à la méthode appliquée</v>
      </c>
      <c r="F1463" s="1140"/>
      <c r="G1463" s="1140"/>
      <c r="H1463" s="1140"/>
      <c r="I1463" s="1140"/>
      <c r="J1463" s="1140"/>
      <c r="K1463" s="1140"/>
      <c r="L1463" s="1140"/>
      <c r="M1463" s="1140"/>
      <c r="N1463" s="1208"/>
      <c r="P1463" s="280"/>
    </row>
    <row r="1464" spans="2:23" ht="25.5" customHeight="1" thickBot="1" x14ac:dyDescent="0.25">
      <c r="B1464" s="273"/>
      <c r="C1464" s="354"/>
      <c r="D1464" s="355"/>
      <c r="E1464" s="355"/>
      <c r="F1464" s="355"/>
      <c r="G1464" s="355"/>
      <c r="H1464" s="355"/>
      <c r="I1464" s="1215" t="str">
        <f>Translations!$B$254</f>
        <v>Source de données</v>
      </c>
      <c r="J1464" s="1215"/>
      <c r="K1464" s="1215" t="str">
        <f>Translations!$B$255</f>
        <v>Autre source de données (le cas échéant)</v>
      </c>
      <c r="L1464" s="1215"/>
      <c r="M1464" s="1215" t="str">
        <f>Translations!$B$255</f>
        <v>Autre source de données (le cas échéant)</v>
      </c>
      <c r="N1464" s="1215"/>
      <c r="P1464" s="280"/>
      <c r="W1464" s="274" t="s">
        <v>417</v>
      </c>
    </row>
    <row r="1465" spans="2:23" ht="12.75" customHeight="1" x14ac:dyDescent="0.2">
      <c r="B1465" s="273"/>
      <c r="C1465" s="354"/>
      <c r="D1465" s="358"/>
      <c r="E1465" s="360" t="s">
        <v>864</v>
      </c>
      <c r="F1465" s="1222" t="str">
        <f>Translations!$B$359</f>
        <v>Chaleur mesurable importée</v>
      </c>
      <c r="G1465" s="1222"/>
      <c r="H1465" s="1223"/>
      <c r="I1465" s="1082"/>
      <c r="J1465" s="1083"/>
      <c r="K1465" s="1084"/>
      <c r="L1465" s="1085"/>
      <c r="M1465" s="1084"/>
      <c r="N1465" s="1086"/>
      <c r="W1465" s="281" t="b">
        <f>AND(M1460&lt;&gt;"",M1460=FALSE)</f>
        <v>0</v>
      </c>
    </row>
    <row r="1466" spans="2:23" ht="12.75" customHeight="1" x14ac:dyDescent="0.2">
      <c r="B1466" s="273"/>
      <c r="C1466" s="354"/>
      <c r="D1466" s="358"/>
      <c r="E1466" s="360" t="s">
        <v>865</v>
      </c>
      <c r="F1466" s="1224" t="str">
        <f>Translations!$B$360</f>
        <v>Chaleur mesurable issue de pâte à papier</v>
      </c>
      <c r="G1466" s="1224"/>
      <c r="H1466" s="1225"/>
      <c r="I1466" s="1226"/>
      <c r="J1466" s="1227"/>
      <c r="K1466" s="1138"/>
      <c r="L1466" s="1228"/>
      <c r="M1466" s="1138"/>
      <c r="N1466" s="1139"/>
      <c r="W1466" s="282" t="b">
        <f>W1465</f>
        <v>0</v>
      </c>
    </row>
    <row r="1467" spans="2:23" ht="12.75" customHeight="1" x14ac:dyDescent="0.2">
      <c r="B1467" s="273"/>
      <c r="C1467" s="354"/>
      <c r="D1467" s="358"/>
      <c r="E1467" s="360" t="s">
        <v>866</v>
      </c>
      <c r="F1467" s="1224" t="str">
        <f>Translations!$B$361</f>
        <v>Chaleur mesurable issue de la production d’acide nitrique</v>
      </c>
      <c r="G1467" s="1224"/>
      <c r="H1467" s="1225"/>
      <c r="I1467" s="1226"/>
      <c r="J1467" s="1227"/>
      <c r="K1467" s="1138"/>
      <c r="L1467" s="1228"/>
      <c r="M1467" s="1138"/>
      <c r="N1467" s="1139"/>
      <c r="W1467" s="282" t="b">
        <f>W1466</f>
        <v>0</v>
      </c>
    </row>
    <row r="1468" spans="2:23" ht="12.75" customHeight="1" x14ac:dyDescent="0.2">
      <c r="B1468" s="273"/>
      <c r="C1468" s="354"/>
      <c r="D1468" s="358"/>
      <c r="E1468" s="360" t="s">
        <v>867</v>
      </c>
      <c r="F1468" s="1229" t="str">
        <f>Translations!$B$362</f>
        <v>Chaleur mesurable exportée</v>
      </c>
      <c r="G1468" s="1229"/>
      <c r="H1468" s="1230"/>
      <c r="I1468" s="1094"/>
      <c r="J1468" s="1131"/>
      <c r="K1468" s="1096"/>
      <c r="L1468" s="1132"/>
      <c r="M1468" s="1096"/>
      <c r="N1468" s="1097"/>
      <c r="W1468" s="282" t="b">
        <f>W1467</f>
        <v>0</v>
      </c>
    </row>
    <row r="1469" spans="2:23" ht="12.75" customHeight="1" x14ac:dyDescent="0.2">
      <c r="B1469" s="273"/>
      <c r="C1469" s="354"/>
      <c r="D1469" s="358"/>
      <c r="E1469" s="360" t="s">
        <v>868</v>
      </c>
      <c r="F1469" s="1214" t="str">
        <f>Translations!$B$274</f>
        <v xml:space="preserve">Flux de chaleur mesurable nette </v>
      </c>
      <c r="G1469" s="1214"/>
      <c r="H1469" s="1212"/>
      <c r="I1469" s="1087"/>
      <c r="J1469" s="1088"/>
      <c r="K1469" s="1089"/>
      <c r="L1469" s="1090"/>
      <c r="M1469" s="1089"/>
      <c r="N1469" s="1091"/>
      <c r="W1469" s="282" t="b">
        <f>W1468</f>
        <v>0</v>
      </c>
    </row>
    <row r="1470" spans="2:23" ht="5.0999999999999996" customHeight="1" x14ac:dyDescent="0.2">
      <c r="B1470" s="273"/>
      <c r="C1470" s="354"/>
      <c r="D1470" s="358"/>
      <c r="E1470" s="355"/>
      <c r="F1470" s="355"/>
      <c r="G1470" s="355"/>
      <c r="H1470" s="355"/>
      <c r="I1470" s="355"/>
      <c r="J1470" s="355"/>
      <c r="K1470" s="355"/>
      <c r="L1470" s="355"/>
      <c r="M1470" s="355"/>
      <c r="N1470" s="356"/>
      <c r="P1470" s="280"/>
      <c r="W1470" s="283"/>
    </row>
    <row r="1471" spans="2:23" ht="12.75" customHeight="1" x14ac:dyDescent="0.2">
      <c r="B1471" s="273"/>
      <c r="C1471" s="354"/>
      <c r="D1471" s="358"/>
      <c r="E1471" s="360" t="s">
        <v>868</v>
      </c>
      <c r="F1471" s="1218" t="str">
        <f>Translations!$B$257</f>
        <v>Description de la méthode appliquée</v>
      </c>
      <c r="G1471" s="1218"/>
      <c r="H1471" s="1218"/>
      <c r="I1471" s="1218"/>
      <c r="J1471" s="1218"/>
      <c r="K1471" s="1218"/>
      <c r="L1471" s="1218"/>
      <c r="M1471" s="1218"/>
      <c r="N1471" s="1219"/>
      <c r="P1471" s="280"/>
      <c r="W1471" s="283"/>
    </row>
    <row r="1472" spans="2:23" ht="5.0999999999999996" customHeight="1" x14ac:dyDescent="0.2">
      <c r="B1472" s="273"/>
      <c r="C1472" s="354"/>
      <c r="D1472" s="355"/>
      <c r="E1472" s="359"/>
      <c r="F1472" s="577"/>
      <c r="G1472" s="584"/>
      <c r="H1472" s="584"/>
      <c r="I1472" s="584"/>
      <c r="J1472" s="584"/>
      <c r="K1472" s="584"/>
      <c r="L1472" s="584"/>
      <c r="M1472" s="584"/>
      <c r="N1472" s="585"/>
      <c r="W1472" s="283"/>
    </row>
    <row r="1473" spans="1:23" ht="12.75" customHeight="1" x14ac:dyDescent="0.2">
      <c r="B1473" s="273"/>
      <c r="C1473" s="354"/>
      <c r="D1473" s="358"/>
      <c r="E1473" s="360"/>
      <c r="F1473" s="1135" t="str">
        <f>IF(I1333&lt;&gt;"",HYPERLINK("#" &amp; Q1473,EUConst_MsgDescription),"")</f>
        <v/>
      </c>
      <c r="G1473" s="1114"/>
      <c r="H1473" s="1114"/>
      <c r="I1473" s="1114"/>
      <c r="J1473" s="1114"/>
      <c r="K1473" s="1114"/>
      <c r="L1473" s="1114"/>
      <c r="M1473" s="1114"/>
      <c r="N1473" s="1115"/>
      <c r="P1473" s="24" t="s">
        <v>441</v>
      </c>
      <c r="Q1473" s="414" t="str">
        <f>"#"&amp;ADDRESS(ROW($C$10),COLUMN($C$10))</f>
        <v>#$C$10</v>
      </c>
      <c r="W1473" s="283"/>
    </row>
    <row r="1474" spans="1:23" ht="5.0999999999999996" customHeight="1" x14ac:dyDescent="0.2">
      <c r="C1474" s="354"/>
      <c r="D1474" s="358"/>
      <c r="E1474" s="361"/>
      <c r="F1474" s="1136"/>
      <c r="G1474" s="1136"/>
      <c r="H1474" s="1136"/>
      <c r="I1474" s="1136"/>
      <c r="J1474" s="1136"/>
      <c r="K1474" s="1136"/>
      <c r="L1474" s="1136"/>
      <c r="M1474" s="1136"/>
      <c r="N1474" s="1137"/>
      <c r="P1474" s="280"/>
      <c r="W1474" s="283"/>
    </row>
    <row r="1475" spans="1:23" s="278" customFormat="1" ht="50.1" customHeight="1" x14ac:dyDescent="0.2">
      <c r="A1475" s="285"/>
      <c r="B1475" s="12"/>
      <c r="C1475" s="354"/>
      <c r="D1475" s="361"/>
      <c r="E1475" s="361"/>
      <c r="F1475" s="1077"/>
      <c r="G1475" s="1078"/>
      <c r="H1475" s="1078"/>
      <c r="I1475" s="1078"/>
      <c r="J1475" s="1078"/>
      <c r="K1475" s="1078"/>
      <c r="L1475" s="1078"/>
      <c r="M1475" s="1078"/>
      <c r="N1475" s="1079"/>
      <c r="O1475" s="38"/>
      <c r="P1475" s="284"/>
      <c r="Q1475" s="285"/>
      <c r="R1475" s="285"/>
      <c r="S1475" s="274"/>
      <c r="T1475" s="274"/>
      <c r="U1475" s="285"/>
      <c r="V1475" s="285"/>
      <c r="W1475" s="286" t="b">
        <f>W1469</f>
        <v>0</v>
      </c>
    </row>
    <row r="1476" spans="1:23" ht="5.0999999999999996" customHeight="1" x14ac:dyDescent="0.2">
      <c r="C1476" s="354"/>
      <c r="D1476" s="358"/>
      <c r="E1476" s="355"/>
      <c r="F1476" s="355"/>
      <c r="G1476" s="355"/>
      <c r="H1476" s="355"/>
      <c r="I1476" s="355"/>
      <c r="J1476" s="355"/>
      <c r="K1476" s="355"/>
      <c r="L1476" s="355"/>
      <c r="M1476" s="355"/>
      <c r="N1476" s="356"/>
      <c r="W1476" s="283"/>
    </row>
    <row r="1477" spans="1:23" ht="12.75" customHeight="1" x14ac:dyDescent="0.2">
      <c r="C1477" s="354"/>
      <c r="D1477" s="358"/>
      <c r="E1477" s="360"/>
      <c r="F1477" s="1199" t="str">
        <f>Translations!$B$210</f>
        <v>Référence de fichiers externes, le cas échéant</v>
      </c>
      <c r="G1477" s="1199"/>
      <c r="H1477" s="1199"/>
      <c r="I1477" s="1199"/>
      <c r="J1477" s="1199"/>
      <c r="K1477" s="1049"/>
      <c r="L1477" s="1049"/>
      <c r="M1477" s="1049"/>
      <c r="N1477" s="1049"/>
      <c r="W1477" s="286" t="b">
        <f>W1475</f>
        <v>0</v>
      </c>
    </row>
    <row r="1478" spans="1:23" ht="5.0999999999999996" customHeight="1" x14ac:dyDescent="0.2">
      <c r="C1478" s="354"/>
      <c r="D1478" s="358"/>
      <c r="E1478" s="355"/>
      <c r="F1478" s="355"/>
      <c r="G1478" s="355"/>
      <c r="H1478" s="355"/>
      <c r="I1478" s="355"/>
      <c r="J1478" s="355"/>
      <c r="K1478" s="355"/>
      <c r="L1478" s="355"/>
      <c r="M1478" s="355"/>
      <c r="N1478" s="356"/>
      <c r="P1478" s="280"/>
      <c r="V1478" s="285"/>
      <c r="W1478" s="283"/>
    </row>
    <row r="1479" spans="1:23" ht="12.75" customHeight="1" x14ac:dyDescent="0.2">
      <c r="C1479" s="354"/>
      <c r="D1479" s="358" t="s">
        <v>120</v>
      </c>
      <c r="E1479" s="1220" t="str">
        <f>Translations!$B$258</f>
        <v>La hiérarchie a-t-elle été respectée?</v>
      </c>
      <c r="F1479" s="1220"/>
      <c r="G1479" s="1220"/>
      <c r="H1479" s="1221"/>
      <c r="I1479" s="291"/>
      <c r="J1479" s="366" t="str">
        <f>Translations!$B$259</f>
        <v xml:space="preserve"> Si tel n'est pas le cas, pourquoi?</v>
      </c>
      <c r="K1479" s="1087"/>
      <c r="L1479" s="1088"/>
      <c r="M1479" s="1088"/>
      <c r="N1479" s="1104"/>
      <c r="P1479" s="280"/>
      <c r="V1479" s="288" t="b">
        <f>W1477</f>
        <v>0</v>
      </c>
      <c r="W1479" s="289" t="b">
        <f>OR(W1475,AND(I1479&lt;&gt;"",I1479=TRUE))</f>
        <v>0</v>
      </c>
    </row>
    <row r="1480" spans="1:23" ht="5.0999999999999996" customHeight="1" x14ac:dyDescent="0.2">
      <c r="C1480" s="354"/>
      <c r="D1480" s="355"/>
      <c r="E1480" s="581"/>
      <c r="F1480" s="581"/>
      <c r="G1480" s="581"/>
      <c r="H1480" s="581"/>
      <c r="I1480" s="581"/>
      <c r="J1480" s="581"/>
      <c r="K1480" s="581"/>
      <c r="L1480" s="581"/>
      <c r="M1480" s="581"/>
      <c r="N1480" s="582"/>
      <c r="P1480" s="280"/>
      <c r="V1480" s="285"/>
      <c r="W1480" s="283"/>
    </row>
    <row r="1481" spans="1:23" ht="12.75" customHeight="1" x14ac:dyDescent="0.2">
      <c r="C1481" s="354"/>
      <c r="D1481" s="367"/>
      <c r="E1481" s="367"/>
      <c r="F1481" s="1218" t="str">
        <f>Translations!$B$264</f>
        <v>Autres précisions concernant l’écart pris rapport à la hiérarchie</v>
      </c>
      <c r="G1481" s="1218"/>
      <c r="H1481" s="1218"/>
      <c r="I1481" s="1218"/>
      <c r="J1481" s="1218"/>
      <c r="K1481" s="1218"/>
      <c r="L1481" s="1218"/>
      <c r="M1481" s="1218"/>
      <c r="N1481" s="1219"/>
      <c r="P1481" s="280"/>
      <c r="V1481" s="285"/>
      <c r="W1481" s="283"/>
    </row>
    <row r="1482" spans="1:23" ht="25.5" customHeight="1" x14ac:dyDescent="0.2">
      <c r="C1482" s="354"/>
      <c r="D1482" s="367"/>
      <c r="E1482" s="367"/>
      <c r="F1482" s="1077"/>
      <c r="G1482" s="1078"/>
      <c r="H1482" s="1078"/>
      <c r="I1482" s="1078"/>
      <c r="J1482" s="1078"/>
      <c r="K1482" s="1078"/>
      <c r="L1482" s="1078"/>
      <c r="M1482" s="1078"/>
      <c r="N1482" s="1079"/>
      <c r="P1482" s="280"/>
      <c r="V1482" s="285"/>
      <c r="W1482" s="286" t="b">
        <f>W1479</f>
        <v>0</v>
      </c>
    </row>
    <row r="1483" spans="1:23" ht="5.0999999999999996" customHeight="1" x14ac:dyDescent="0.2">
      <c r="C1483" s="354"/>
      <c r="D1483" s="355"/>
      <c r="E1483" s="581"/>
      <c r="F1483" s="581"/>
      <c r="G1483" s="581"/>
      <c r="H1483" s="581"/>
      <c r="I1483" s="581"/>
      <c r="J1483" s="581"/>
      <c r="K1483" s="581"/>
      <c r="L1483" s="581"/>
      <c r="M1483" s="581"/>
      <c r="N1483" s="582"/>
      <c r="P1483" s="280"/>
      <c r="V1483" s="285"/>
      <c r="W1483" s="283"/>
    </row>
    <row r="1484" spans="1:23" ht="12.75" customHeight="1" x14ac:dyDescent="0.2">
      <c r="C1484" s="354"/>
      <c r="D1484" s="358" t="s">
        <v>121</v>
      </c>
      <c r="E1484" s="1140" t="str">
        <f>Translations!$B$363</f>
        <v>Description de la méthode de détermination des facteurs d’émission correspondants conformément à l’annexe VII, sections 10.1.2 et 10.1.3, des RATG.</v>
      </c>
      <c r="F1484" s="1140"/>
      <c r="G1484" s="1140"/>
      <c r="H1484" s="1140"/>
      <c r="I1484" s="1140"/>
      <c r="J1484" s="1140"/>
      <c r="K1484" s="1140"/>
      <c r="L1484" s="1140"/>
      <c r="M1484" s="1140"/>
      <c r="N1484" s="1208"/>
      <c r="P1484" s="280"/>
      <c r="V1484" s="285"/>
      <c r="W1484" s="283"/>
    </row>
    <row r="1485" spans="1:23" ht="5.0999999999999996" customHeight="1" x14ac:dyDescent="0.2">
      <c r="C1485" s="354"/>
      <c r="D1485" s="355"/>
      <c r="E1485" s="359"/>
      <c r="F1485" s="577"/>
      <c r="G1485" s="584"/>
      <c r="H1485" s="584"/>
      <c r="I1485" s="584"/>
      <c r="J1485" s="584"/>
      <c r="K1485" s="584"/>
      <c r="L1485" s="584"/>
      <c r="M1485" s="584"/>
      <c r="N1485" s="585"/>
      <c r="W1485" s="283"/>
    </row>
    <row r="1486" spans="1:23" ht="12.75" customHeight="1" x14ac:dyDescent="0.2">
      <c r="C1486" s="354"/>
      <c r="D1486" s="358"/>
      <c r="E1486" s="360"/>
      <c r="F1486" s="1135" t="str">
        <f>IF(I1333&lt;&gt;"",HYPERLINK("#" &amp; Q1486,EUConst_MsgDescription),"")</f>
        <v/>
      </c>
      <c r="G1486" s="1114"/>
      <c r="H1486" s="1114"/>
      <c r="I1486" s="1114"/>
      <c r="J1486" s="1114"/>
      <c r="K1486" s="1114"/>
      <c r="L1486" s="1114"/>
      <c r="M1486" s="1114"/>
      <c r="N1486" s="1115"/>
      <c r="P1486" s="24" t="s">
        <v>441</v>
      </c>
      <c r="Q1486" s="414" t="str">
        <f>"#"&amp;ADDRESS(ROW($C$10),COLUMN($C$10))</f>
        <v>#$C$10</v>
      </c>
      <c r="W1486" s="283"/>
    </row>
    <row r="1487" spans="1:23" ht="5.0999999999999996" customHeight="1" x14ac:dyDescent="0.2">
      <c r="C1487" s="354"/>
      <c r="D1487" s="358"/>
      <c r="E1487" s="361"/>
      <c r="F1487" s="1136"/>
      <c r="G1487" s="1136"/>
      <c r="H1487" s="1136"/>
      <c r="I1487" s="1136"/>
      <c r="J1487" s="1136"/>
      <c r="K1487" s="1136"/>
      <c r="L1487" s="1136"/>
      <c r="M1487" s="1136"/>
      <c r="N1487" s="1137"/>
      <c r="P1487" s="280"/>
      <c r="W1487" s="283"/>
    </row>
    <row r="1488" spans="1:23" s="278" customFormat="1" ht="50.1" customHeight="1" x14ac:dyDescent="0.2">
      <c r="A1488" s="285"/>
      <c r="B1488" s="12"/>
      <c r="C1488" s="354"/>
      <c r="D1488" s="367"/>
      <c r="E1488" s="368"/>
      <c r="F1488" s="1077"/>
      <c r="G1488" s="1078"/>
      <c r="H1488" s="1078"/>
      <c r="I1488" s="1078"/>
      <c r="J1488" s="1078"/>
      <c r="K1488" s="1078"/>
      <c r="L1488" s="1078"/>
      <c r="M1488" s="1078"/>
      <c r="N1488" s="1079"/>
      <c r="O1488" s="38"/>
      <c r="P1488" s="301"/>
      <c r="Q1488" s="274"/>
      <c r="R1488" s="285"/>
      <c r="S1488" s="274"/>
      <c r="T1488" s="274"/>
      <c r="U1488" s="285"/>
      <c r="V1488" s="285"/>
      <c r="W1488" s="286" t="b">
        <f>W1477</f>
        <v>0</v>
      </c>
    </row>
    <row r="1489" spans="2:23" ht="5.0999999999999996" customHeight="1" x14ac:dyDescent="0.2">
      <c r="C1489" s="354"/>
      <c r="D1489" s="358"/>
      <c r="E1489" s="355"/>
      <c r="F1489" s="355"/>
      <c r="G1489" s="355"/>
      <c r="H1489" s="355"/>
      <c r="I1489" s="355"/>
      <c r="J1489" s="355"/>
      <c r="K1489" s="355"/>
      <c r="L1489" s="355"/>
      <c r="M1489" s="355"/>
      <c r="N1489" s="356"/>
      <c r="W1489" s="283"/>
    </row>
    <row r="1490" spans="2:23" ht="12.75" customHeight="1" x14ac:dyDescent="0.2">
      <c r="C1490" s="354"/>
      <c r="D1490" s="358"/>
      <c r="E1490" s="360"/>
      <c r="F1490" s="1199" t="str">
        <f>Translations!$B$210</f>
        <v>Référence de fichiers externes, le cas échéant</v>
      </c>
      <c r="G1490" s="1199"/>
      <c r="H1490" s="1199"/>
      <c r="I1490" s="1199"/>
      <c r="J1490" s="1199"/>
      <c r="K1490" s="1049"/>
      <c r="L1490" s="1049"/>
      <c r="M1490" s="1049"/>
      <c r="N1490" s="1049"/>
      <c r="W1490" s="286" t="b">
        <f>W1488</f>
        <v>0</v>
      </c>
    </row>
    <row r="1491" spans="2:23" ht="5.0999999999999996" customHeight="1" x14ac:dyDescent="0.2">
      <c r="C1491" s="354"/>
      <c r="D1491" s="355"/>
      <c r="E1491" s="581"/>
      <c r="F1491" s="581"/>
      <c r="G1491" s="581"/>
      <c r="H1491" s="581"/>
      <c r="I1491" s="581"/>
      <c r="J1491" s="581"/>
      <c r="K1491" s="581"/>
      <c r="L1491" s="581"/>
      <c r="M1491" s="581"/>
      <c r="N1491" s="582"/>
      <c r="P1491" s="280"/>
      <c r="R1491" s="285"/>
      <c r="V1491" s="285"/>
      <c r="W1491" s="283"/>
    </row>
    <row r="1492" spans="2:23" ht="12.75" customHeight="1" x14ac:dyDescent="0.2">
      <c r="C1492" s="354"/>
      <c r="D1492" s="358" t="s">
        <v>122</v>
      </c>
      <c r="E1492" s="1140" t="str">
        <f>Translations!$B$366</f>
        <v>Les flux de chaleur mesurable importés de sous-installations produisant de la pâte à papier sont-ils pertinents?</v>
      </c>
      <c r="F1492" s="1140"/>
      <c r="G1492" s="1140"/>
      <c r="H1492" s="1140"/>
      <c r="I1492" s="1140"/>
      <c r="J1492" s="1140"/>
      <c r="K1492" s="1140"/>
      <c r="L1492" s="1140"/>
      <c r="M1492" s="1141"/>
      <c r="N1492" s="1141"/>
      <c r="P1492" s="280"/>
      <c r="R1492" s="285"/>
      <c r="V1492" s="285"/>
      <c r="W1492" s="286" t="b">
        <f>W1490</f>
        <v>0</v>
      </c>
    </row>
    <row r="1493" spans="2:23" ht="5.0999999999999996" customHeight="1" x14ac:dyDescent="0.2">
      <c r="C1493" s="354"/>
      <c r="D1493" s="355"/>
      <c r="E1493" s="581"/>
      <c r="F1493" s="581"/>
      <c r="G1493" s="581"/>
      <c r="H1493" s="581"/>
      <c r="I1493" s="581"/>
      <c r="J1493" s="581"/>
      <c r="K1493" s="581"/>
      <c r="L1493" s="581"/>
      <c r="M1493" s="581"/>
      <c r="N1493" s="582"/>
      <c r="P1493" s="280"/>
      <c r="R1493" s="285"/>
      <c r="V1493" s="285"/>
      <c r="W1493" s="283"/>
    </row>
    <row r="1494" spans="2:23" ht="12.75" customHeight="1" x14ac:dyDescent="0.2">
      <c r="C1494" s="354"/>
      <c r="D1494" s="355"/>
      <c r="E1494" s="355"/>
      <c r="F1494" s="1218" t="str">
        <f>Translations!$B$257</f>
        <v>Description de la méthode appliquée</v>
      </c>
      <c r="G1494" s="1218"/>
      <c r="H1494" s="1218"/>
      <c r="I1494" s="1218"/>
      <c r="J1494" s="1218"/>
      <c r="K1494" s="1218"/>
      <c r="L1494" s="1218"/>
      <c r="M1494" s="1218"/>
      <c r="N1494" s="1219"/>
      <c r="P1494" s="280"/>
      <c r="R1494" s="285"/>
      <c r="V1494" s="285"/>
      <c r="W1494" s="283"/>
    </row>
    <row r="1495" spans="2:23" ht="5.0999999999999996" customHeight="1" x14ac:dyDescent="0.2">
      <c r="C1495" s="354"/>
      <c r="D1495" s="355"/>
      <c r="E1495" s="581"/>
      <c r="F1495" s="581"/>
      <c r="G1495" s="581"/>
      <c r="H1495" s="581"/>
      <c r="I1495" s="581"/>
      <c r="J1495" s="581"/>
      <c r="K1495" s="581"/>
      <c r="L1495" s="581"/>
      <c r="M1495" s="581"/>
      <c r="N1495" s="582"/>
      <c r="P1495" s="280"/>
      <c r="R1495" s="285"/>
      <c r="V1495" s="285"/>
      <c r="W1495" s="283"/>
    </row>
    <row r="1496" spans="2:23" ht="12.75" customHeight="1" x14ac:dyDescent="0.2">
      <c r="C1496" s="354"/>
      <c r="D1496" s="358"/>
      <c r="E1496" s="360"/>
      <c r="F1496" s="1135" t="str">
        <f>IF(I1333&lt;&gt;"",HYPERLINK("#" &amp; Q1496,EUConst_MsgDescription),"")</f>
        <v/>
      </c>
      <c r="G1496" s="1114"/>
      <c r="H1496" s="1114"/>
      <c r="I1496" s="1114"/>
      <c r="J1496" s="1114"/>
      <c r="K1496" s="1114"/>
      <c r="L1496" s="1114"/>
      <c r="M1496" s="1114"/>
      <c r="N1496" s="1115"/>
      <c r="P1496" s="24" t="s">
        <v>441</v>
      </c>
      <c r="Q1496" s="414" t="str">
        <f>"#"&amp;ADDRESS(ROW($C$10),COLUMN($C$10))</f>
        <v>#$C$10</v>
      </c>
      <c r="W1496" s="283"/>
    </row>
    <row r="1497" spans="2:23" ht="5.0999999999999996" customHeight="1" x14ac:dyDescent="0.2">
      <c r="C1497" s="354"/>
      <c r="D1497" s="358"/>
      <c r="E1497" s="361"/>
      <c r="F1497" s="1136"/>
      <c r="G1497" s="1136"/>
      <c r="H1497" s="1136"/>
      <c r="I1497" s="1136"/>
      <c r="J1497" s="1136"/>
      <c r="K1497" s="1136"/>
      <c r="L1497" s="1136"/>
      <c r="M1497" s="1136"/>
      <c r="N1497" s="1137"/>
      <c r="P1497" s="280"/>
      <c r="W1497" s="283"/>
    </row>
    <row r="1498" spans="2:23" ht="50.1" customHeight="1" thickBot="1" x14ac:dyDescent="0.25">
      <c r="C1498" s="354"/>
      <c r="D1498" s="355"/>
      <c r="E1498" s="355"/>
      <c r="F1498" s="1077"/>
      <c r="G1498" s="1078"/>
      <c r="H1498" s="1078"/>
      <c r="I1498" s="1078"/>
      <c r="J1498" s="1078"/>
      <c r="K1498" s="1078"/>
      <c r="L1498" s="1078"/>
      <c r="M1498" s="1078"/>
      <c r="N1498" s="1079"/>
      <c r="P1498" s="280"/>
      <c r="R1498" s="285"/>
      <c r="V1498" s="285"/>
      <c r="W1498" s="302" t="b">
        <f>OR(W1492,AND(M1492&lt;&gt;"",M1492=FALSE))</f>
        <v>0</v>
      </c>
    </row>
    <row r="1499" spans="2:23" ht="5.0999999999999996" customHeight="1" x14ac:dyDescent="0.2">
      <c r="C1499" s="354"/>
      <c r="D1499" s="358"/>
      <c r="E1499" s="355"/>
      <c r="F1499" s="355"/>
      <c r="G1499" s="355"/>
      <c r="H1499" s="355"/>
      <c r="I1499" s="355"/>
      <c r="J1499" s="355"/>
      <c r="K1499" s="355"/>
      <c r="L1499" s="355"/>
      <c r="M1499" s="355"/>
      <c r="N1499" s="356"/>
    </row>
    <row r="1500" spans="2:23" ht="5.0999999999999996" customHeight="1" x14ac:dyDescent="0.2">
      <c r="B1500" s="273"/>
      <c r="C1500" s="351"/>
      <c r="D1500" s="364"/>
      <c r="E1500" s="352"/>
      <c r="F1500" s="352"/>
      <c r="G1500" s="352"/>
      <c r="H1500" s="352"/>
      <c r="I1500" s="352"/>
      <c r="J1500" s="352"/>
      <c r="K1500" s="352"/>
      <c r="L1500" s="352"/>
      <c r="M1500" s="352"/>
      <c r="N1500" s="353"/>
    </row>
    <row r="1501" spans="2:23" ht="12.75" customHeight="1" x14ac:dyDescent="0.2">
      <c r="B1501" s="273"/>
      <c r="C1501" s="354"/>
      <c r="D1501" s="357" t="s">
        <v>951</v>
      </c>
      <c r="E1501" s="1216" t="str">
        <f>Translations!$B$367</f>
        <v>Bilan des gaz résiduaires pour cette sous-installation</v>
      </c>
      <c r="F1501" s="1216"/>
      <c r="G1501" s="1216"/>
      <c r="H1501" s="1216"/>
      <c r="I1501" s="1216"/>
      <c r="J1501" s="1216"/>
      <c r="K1501" s="1216"/>
      <c r="L1501" s="1216"/>
      <c r="M1501" s="1216"/>
      <c r="N1501" s="1217"/>
    </row>
    <row r="1502" spans="2:23" ht="12.75" customHeight="1" x14ac:dyDescent="0.2">
      <c r="B1502" s="273"/>
      <c r="C1502" s="354"/>
      <c r="D1502" s="358" t="s">
        <v>118</v>
      </c>
      <c r="E1502" s="1140" t="str">
        <f>Translations!$B$370</f>
        <v>Des gaz résiduaires sont-ils pertinents pour cette sous-installation?</v>
      </c>
      <c r="F1502" s="1140"/>
      <c r="G1502" s="1140"/>
      <c r="H1502" s="1140"/>
      <c r="I1502" s="1140"/>
      <c r="J1502" s="1140"/>
      <c r="K1502" s="1140"/>
      <c r="L1502" s="1140"/>
      <c r="M1502" s="1141"/>
      <c r="N1502" s="1141"/>
    </row>
    <row r="1503" spans="2:23" ht="12.75" customHeight="1" x14ac:dyDescent="0.2">
      <c r="B1503" s="273"/>
      <c r="C1503" s="354"/>
      <c r="D1503" s="358"/>
      <c r="E1503" s="355"/>
      <c r="F1503" s="355"/>
      <c r="G1503" s="355"/>
      <c r="H1503" s="355"/>
      <c r="I1503" s="355"/>
      <c r="J1503" s="1121" t="str">
        <f>IF(I1333="","",IF(AND(M1502&lt;&gt;"",M1502=FALSE),HYPERLINK(Q1503,EUconst_MsgGoOn),""))</f>
        <v/>
      </c>
      <c r="K1503" s="1122"/>
      <c r="L1503" s="1122"/>
      <c r="M1503" s="1122"/>
      <c r="N1503" s="1123"/>
      <c r="P1503" s="24" t="s">
        <v>441</v>
      </c>
      <c r="Q1503" s="414" t="str">
        <f>"#JUMP_F"&amp;P1333+1</f>
        <v>#JUMP_F2</v>
      </c>
    </row>
    <row r="1504" spans="2:23" ht="5.0999999999999996" customHeight="1" x14ac:dyDescent="0.2">
      <c r="B1504" s="273"/>
      <c r="C1504" s="354"/>
      <c r="D1504" s="358"/>
      <c r="E1504" s="355"/>
      <c r="F1504" s="355"/>
      <c r="G1504" s="355"/>
      <c r="H1504" s="355"/>
      <c r="I1504" s="355"/>
      <c r="J1504" s="355"/>
      <c r="K1504" s="355"/>
      <c r="L1504" s="355"/>
      <c r="M1504" s="355"/>
      <c r="N1504" s="356"/>
    </row>
    <row r="1505" spans="2:23" ht="12.75" customHeight="1" x14ac:dyDescent="0.2">
      <c r="B1505" s="273"/>
      <c r="C1505" s="354"/>
      <c r="D1505" s="358" t="s">
        <v>119</v>
      </c>
      <c r="E1505" s="1140" t="str">
        <f>Translations!$B$249</f>
        <v>Informations relatives à la méthode appliquée</v>
      </c>
      <c r="F1505" s="1140"/>
      <c r="G1505" s="1140"/>
      <c r="H1505" s="1140"/>
      <c r="I1505" s="1140"/>
      <c r="J1505" s="1140"/>
      <c r="K1505" s="1140"/>
      <c r="L1505" s="1140"/>
      <c r="M1505" s="1140"/>
      <c r="N1505" s="1208"/>
    </row>
    <row r="1506" spans="2:23" ht="25.5" customHeight="1" thickBot="1" x14ac:dyDescent="0.25">
      <c r="B1506" s="273"/>
      <c r="C1506" s="354"/>
      <c r="D1506" s="355"/>
      <c r="E1506" s="355"/>
      <c r="F1506" s="372"/>
      <c r="G1506" s="355"/>
      <c r="H1506" s="355"/>
      <c r="I1506" s="1215" t="str">
        <f>Translations!$B$254</f>
        <v>Source de données</v>
      </c>
      <c r="J1506" s="1215"/>
      <c r="K1506" s="1215" t="str">
        <f>Translations!$B$255</f>
        <v>Autre source de données (le cas échéant)</v>
      </c>
      <c r="L1506" s="1215"/>
      <c r="M1506" s="1215" t="str">
        <f>Translations!$B$255</f>
        <v>Autre source de données (le cas échéant)</v>
      </c>
      <c r="N1506" s="1215"/>
      <c r="W1506" s="274" t="s">
        <v>417</v>
      </c>
    </row>
    <row r="1507" spans="2:23" ht="12.75" customHeight="1" x14ac:dyDescent="0.2">
      <c r="B1507" s="273"/>
      <c r="C1507" s="354"/>
      <c r="D1507" s="358"/>
      <c r="E1507" s="360" t="s">
        <v>864</v>
      </c>
      <c r="F1507" s="1222" t="str">
        <f>Translations!$B$374</f>
        <v>Gaz résiduaires produits</v>
      </c>
      <c r="G1507" s="1222"/>
      <c r="H1507" s="1223"/>
      <c r="I1507" s="1082"/>
      <c r="J1507" s="1083"/>
      <c r="K1507" s="1084"/>
      <c r="L1507" s="1085"/>
      <c r="M1507" s="1084"/>
      <c r="N1507" s="1086"/>
      <c r="W1507" s="281" t="b">
        <f>AND(M1502&lt;&gt;"",M1502=FALSE)</f>
        <v>0</v>
      </c>
    </row>
    <row r="1508" spans="2:23" ht="12.75" customHeight="1" x14ac:dyDescent="0.2">
      <c r="B1508" s="273"/>
      <c r="C1508" s="354"/>
      <c r="D1508" s="358"/>
      <c r="E1508" s="360" t="s">
        <v>865</v>
      </c>
      <c r="F1508" s="1224" t="str">
        <f>Translations!$B$256</f>
        <v>Contenu énergétique</v>
      </c>
      <c r="G1508" s="1224"/>
      <c r="H1508" s="1225"/>
      <c r="I1508" s="1226"/>
      <c r="J1508" s="1227"/>
      <c r="K1508" s="1138"/>
      <c r="L1508" s="1228"/>
      <c r="M1508" s="1138"/>
      <c r="N1508" s="1139"/>
      <c r="W1508" s="282" t="b">
        <f>W1507</f>
        <v>0</v>
      </c>
    </row>
    <row r="1509" spans="2:23" ht="12.75" customHeight="1" x14ac:dyDescent="0.2">
      <c r="B1509" s="273"/>
      <c r="C1509" s="354"/>
      <c r="D1509" s="358"/>
      <c r="E1509" s="360" t="s">
        <v>866</v>
      </c>
      <c r="F1509" s="1229" t="str">
        <f>Translations!$B$375</f>
        <v>Facteur d’émission</v>
      </c>
      <c r="G1509" s="1229"/>
      <c r="H1509" s="1230"/>
      <c r="I1509" s="1094"/>
      <c r="J1509" s="1131"/>
      <c r="K1509" s="1096"/>
      <c r="L1509" s="1132"/>
      <c r="M1509" s="1096"/>
      <c r="N1509" s="1097"/>
      <c r="W1509" s="282" t="b">
        <f>W1508</f>
        <v>0</v>
      </c>
    </row>
    <row r="1510" spans="2:23" ht="12.75" customHeight="1" x14ac:dyDescent="0.2">
      <c r="B1510" s="273"/>
      <c r="C1510" s="354"/>
      <c r="D1510" s="358"/>
      <c r="E1510" s="360" t="s">
        <v>867</v>
      </c>
      <c r="F1510" s="1222" t="str">
        <f>Translations!$B$376</f>
        <v>Gaz résiduaires consommés</v>
      </c>
      <c r="G1510" s="1222"/>
      <c r="H1510" s="1223"/>
      <c r="I1510" s="1082"/>
      <c r="J1510" s="1083"/>
      <c r="K1510" s="1084"/>
      <c r="L1510" s="1085"/>
      <c r="M1510" s="1084"/>
      <c r="N1510" s="1086"/>
      <c r="W1510" s="282" t="b">
        <f t="shared" ref="W1510:W1521" si="6">W1509</f>
        <v>0</v>
      </c>
    </row>
    <row r="1511" spans="2:23" ht="12.75" customHeight="1" x14ac:dyDescent="0.2">
      <c r="B1511" s="273"/>
      <c r="C1511" s="354"/>
      <c r="D1511" s="358"/>
      <c r="E1511" s="360" t="s">
        <v>868</v>
      </c>
      <c r="F1511" s="1224" t="str">
        <f>Translations!$B$256</f>
        <v>Contenu énergétique</v>
      </c>
      <c r="G1511" s="1224"/>
      <c r="H1511" s="1225"/>
      <c r="I1511" s="1226"/>
      <c r="J1511" s="1227"/>
      <c r="K1511" s="1138"/>
      <c r="L1511" s="1228"/>
      <c r="M1511" s="1138"/>
      <c r="N1511" s="1139"/>
      <c r="W1511" s="282" t="b">
        <f t="shared" si="6"/>
        <v>0</v>
      </c>
    </row>
    <row r="1512" spans="2:23" ht="12.75" customHeight="1" x14ac:dyDescent="0.2">
      <c r="B1512" s="273"/>
      <c r="C1512" s="354"/>
      <c r="D1512" s="358"/>
      <c r="E1512" s="360" t="s">
        <v>869</v>
      </c>
      <c r="F1512" s="1229" t="str">
        <f>Translations!$B$375</f>
        <v>Facteur d’émission</v>
      </c>
      <c r="G1512" s="1229"/>
      <c r="H1512" s="1230"/>
      <c r="I1512" s="1094"/>
      <c r="J1512" s="1131"/>
      <c r="K1512" s="1096"/>
      <c r="L1512" s="1132"/>
      <c r="M1512" s="1096"/>
      <c r="N1512" s="1097"/>
      <c r="W1512" s="282" t="b">
        <f t="shared" si="6"/>
        <v>0</v>
      </c>
    </row>
    <row r="1513" spans="2:23" ht="12.75" customHeight="1" x14ac:dyDescent="0.2">
      <c r="B1513" s="273"/>
      <c r="C1513" s="354"/>
      <c r="D1513" s="358"/>
      <c r="E1513" s="360" t="s">
        <v>870</v>
      </c>
      <c r="F1513" s="1222" t="str">
        <f>Translations!$B$377</f>
        <v>Gaz résiduaires mis en torchère (pour des motifs autres que des raisons de sécurité)</v>
      </c>
      <c r="G1513" s="1222"/>
      <c r="H1513" s="1223"/>
      <c r="I1513" s="1082"/>
      <c r="J1513" s="1083"/>
      <c r="K1513" s="1084"/>
      <c r="L1513" s="1085"/>
      <c r="M1513" s="1084"/>
      <c r="N1513" s="1086"/>
      <c r="W1513" s="282" t="b">
        <f t="shared" si="6"/>
        <v>0</v>
      </c>
    </row>
    <row r="1514" spans="2:23" ht="12.75" customHeight="1" x14ac:dyDescent="0.2">
      <c r="B1514" s="273"/>
      <c r="C1514" s="354"/>
      <c r="D1514" s="358"/>
      <c r="E1514" s="360" t="s">
        <v>871</v>
      </c>
      <c r="F1514" s="1224" t="str">
        <f>Translations!$B$256</f>
        <v>Contenu énergétique</v>
      </c>
      <c r="G1514" s="1224"/>
      <c r="H1514" s="1225"/>
      <c r="I1514" s="1226"/>
      <c r="J1514" s="1227"/>
      <c r="K1514" s="1138"/>
      <c r="L1514" s="1228"/>
      <c r="M1514" s="1138"/>
      <c r="N1514" s="1139"/>
      <c r="W1514" s="282" t="b">
        <f t="shared" si="6"/>
        <v>0</v>
      </c>
    </row>
    <row r="1515" spans="2:23" ht="12.75" customHeight="1" x14ac:dyDescent="0.2">
      <c r="B1515" s="273"/>
      <c r="C1515" s="354"/>
      <c r="D1515" s="358"/>
      <c r="E1515" s="360" t="s">
        <v>872</v>
      </c>
      <c r="F1515" s="1229" t="str">
        <f>Translations!$B$375</f>
        <v>Facteur d’émission</v>
      </c>
      <c r="G1515" s="1229"/>
      <c r="H1515" s="1230"/>
      <c r="I1515" s="1094"/>
      <c r="J1515" s="1131"/>
      <c r="K1515" s="1096"/>
      <c r="L1515" s="1132"/>
      <c r="M1515" s="1096"/>
      <c r="N1515" s="1097"/>
      <c r="W1515" s="282" t="b">
        <f t="shared" si="6"/>
        <v>0</v>
      </c>
    </row>
    <row r="1516" spans="2:23" ht="12.75" customHeight="1" x14ac:dyDescent="0.2">
      <c r="B1516" s="273"/>
      <c r="C1516" s="354"/>
      <c r="D1516" s="358"/>
      <c r="E1516" s="360" t="s">
        <v>873</v>
      </c>
      <c r="F1516" s="1222" t="str">
        <f>Translations!$B$378</f>
        <v>Gaz résiduaires importés</v>
      </c>
      <c r="G1516" s="1222"/>
      <c r="H1516" s="1223"/>
      <c r="I1516" s="1082"/>
      <c r="J1516" s="1083"/>
      <c r="K1516" s="1084"/>
      <c r="L1516" s="1085"/>
      <c r="M1516" s="1084"/>
      <c r="N1516" s="1086"/>
      <c r="W1516" s="282" t="b">
        <f t="shared" si="6"/>
        <v>0</v>
      </c>
    </row>
    <row r="1517" spans="2:23" ht="12.75" customHeight="1" x14ac:dyDescent="0.2">
      <c r="B1517" s="273"/>
      <c r="C1517" s="354"/>
      <c r="D1517" s="358"/>
      <c r="E1517" s="360" t="s">
        <v>874</v>
      </c>
      <c r="F1517" s="1224" t="str">
        <f>Translations!$B$256</f>
        <v>Contenu énergétique</v>
      </c>
      <c r="G1517" s="1224"/>
      <c r="H1517" s="1225"/>
      <c r="I1517" s="1226"/>
      <c r="J1517" s="1227"/>
      <c r="K1517" s="1138"/>
      <c r="L1517" s="1228"/>
      <c r="M1517" s="1138"/>
      <c r="N1517" s="1139"/>
      <c r="W1517" s="282" t="b">
        <f t="shared" si="6"/>
        <v>0</v>
      </c>
    </row>
    <row r="1518" spans="2:23" ht="12.75" customHeight="1" x14ac:dyDescent="0.2">
      <c r="B1518" s="273"/>
      <c r="C1518" s="354"/>
      <c r="D1518" s="358"/>
      <c r="E1518" s="360" t="s">
        <v>875</v>
      </c>
      <c r="F1518" s="1229" t="str">
        <f>Translations!$B$375</f>
        <v>Facteur d’émission</v>
      </c>
      <c r="G1518" s="1229"/>
      <c r="H1518" s="1230"/>
      <c r="I1518" s="1094"/>
      <c r="J1518" s="1131"/>
      <c r="K1518" s="1096"/>
      <c r="L1518" s="1132"/>
      <c r="M1518" s="1096"/>
      <c r="N1518" s="1097"/>
      <c r="W1518" s="282" t="b">
        <f t="shared" si="6"/>
        <v>0</v>
      </c>
    </row>
    <row r="1519" spans="2:23" ht="12.75" customHeight="1" x14ac:dyDescent="0.2">
      <c r="B1519" s="273"/>
      <c r="C1519" s="354"/>
      <c r="D1519" s="358"/>
      <c r="E1519" s="360" t="s">
        <v>876</v>
      </c>
      <c r="F1519" s="1222" t="str">
        <f>Translations!$B$379</f>
        <v>Gaz résiduaires exportés</v>
      </c>
      <c r="G1519" s="1222"/>
      <c r="H1519" s="1223"/>
      <c r="I1519" s="1082"/>
      <c r="J1519" s="1083"/>
      <c r="K1519" s="1084"/>
      <c r="L1519" s="1085"/>
      <c r="M1519" s="1084"/>
      <c r="N1519" s="1086"/>
      <c r="W1519" s="282" t="b">
        <f t="shared" si="6"/>
        <v>0</v>
      </c>
    </row>
    <row r="1520" spans="2:23" ht="12.75" customHeight="1" x14ac:dyDescent="0.2">
      <c r="B1520" s="273"/>
      <c r="C1520" s="354"/>
      <c r="D1520" s="358"/>
      <c r="E1520" s="360" t="s">
        <v>877</v>
      </c>
      <c r="F1520" s="1224" t="str">
        <f>Translations!$B$256</f>
        <v>Contenu énergétique</v>
      </c>
      <c r="G1520" s="1224"/>
      <c r="H1520" s="1225"/>
      <c r="I1520" s="1226"/>
      <c r="J1520" s="1227"/>
      <c r="K1520" s="1138"/>
      <c r="L1520" s="1228"/>
      <c r="M1520" s="1138"/>
      <c r="N1520" s="1139"/>
      <c r="W1520" s="282" t="b">
        <f t="shared" si="6"/>
        <v>0</v>
      </c>
    </row>
    <row r="1521" spans="1:26" ht="12.75" customHeight="1" x14ac:dyDescent="0.2">
      <c r="B1521" s="273"/>
      <c r="C1521" s="354"/>
      <c r="D1521" s="358"/>
      <c r="E1521" s="360" t="s">
        <v>878</v>
      </c>
      <c r="F1521" s="1229" t="str">
        <f>Translations!$B$375</f>
        <v>Facteur d’émission</v>
      </c>
      <c r="G1521" s="1229"/>
      <c r="H1521" s="1230"/>
      <c r="I1521" s="1094"/>
      <c r="J1521" s="1131"/>
      <c r="K1521" s="1096"/>
      <c r="L1521" s="1132"/>
      <c r="M1521" s="1096"/>
      <c r="N1521" s="1097"/>
      <c r="W1521" s="282" t="b">
        <f t="shared" si="6"/>
        <v>0</v>
      </c>
    </row>
    <row r="1522" spans="1:26" ht="5.0999999999999996" customHeight="1" x14ac:dyDescent="0.2">
      <c r="B1522" s="273"/>
      <c r="C1522" s="354"/>
      <c r="D1522" s="358"/>
      <c r="E1522" s="355"/>
      <c r="F1522" s="355"/>
      <c r="G1522" s="355"/>
      <c r="H1522" s="355"/>
      <c r="I1522" s="355"/>
      <c r="J1522" s="355"/>
      <c r="K1522" s="355"/>
      <c r="L1522" s="355"/>
      <c r="M1522" s="355"/>
      <c r="N1522" s="356"/>
      <c r="W1522" s="299"/>
    </row>
    <row r="1523" spans="1:26" ht="12.75" customHeight="1" x14ac:dyDescent="0.2">
      <c r="B1523" s="273"/>
      <c r="C1523" s="354"/>
      <c r="D1523" s="358"/>
      <c r="E1523" s="360" t="s">
        <v>879</v>
      </c>
      <c r="F1523" s="1218" t="str">
        <f>Translations!$B$257</f>
        <v>Description de la méthode appliquée</v>
      </c>
      <c r="G1523" s="1218"/>
      <c r="H1523" s="1218"/>
      <c r="I1523" s="1218"/>
      <c r="J1523" s="1218"/>
      <c r="K1523" s="1218"/>
      <c r="L1523" s="1218"/>
      <c r="M1523" s="1218"/>
      <c r="N1523" s="1219"/>
      <c r="W1523" s="283"/>
    </row>
    <row r="1524" spans="1:26" ht="5.0999999999999996" customHeight="1" x14ac:dyDescent="0.2">
      <c r="C1524" s="354"/>
      <c r="D1524" s="355"/>
      <c r="E1524" s="359"/>
      <c r="F1524" s="369"/>
      <c r="G1524" s="370"/>
      <c r="H1524" s="370"/>
      <c r="I1524" s="370"/>
      <c r="J1524" s="370"/>
      <c r="K1524" s="370"/>
      <c r="L1524" s="370"/>
      <c r="M1524" s="370"/>
      <c r="N1524" s="371"/>
      <c r="W1524" s="283"/>
    </row>
    <row r="1525" spans="1:26" ht="12.75" customHeight="1" x14ac:dyDescent="0.2">
      <c r="C1525" s="354"/>
      <c r="D1525" s="358"/>
      <c r="E1525" s="360"/>
      <c r="F1525" s="1135" t="str">
        <f>IF(I1333&lt;&gt;"",HYPERLINK("#" &amp; Q1525,EUConst_MsgDescription),"")</f>
        <v/>
      </c>
      <c r="G1525" s="1114"/>
      <c r="H1525" s="1114"/>
      <c r="I1525" s="1114"/>
      <c r="J1525" s="1114"/>
      <c r="K1525" s="1114"/>
      <c r="L1525" s="1114"/>
      <c r="M1525" s="1114"/>
      <c r="N1525" s="1115"/>
      <c r="P1525" s="24" t="s">
        <v>441</v>
      </c>
      <c r="Q1525" s="414" t="str">
        <f>"#"&amp;ADDRESS(ROW($C$10),COLUMN($C$10))</f>
        <v>#$C$10</v>
      </c>
      <c r="W1525" s="283"/>
    </row>
    <row r="1526" spans="1:26" ht="5.0999999999999996" customHeight="1" x14ac:dyDescent="0.2">
      <c r="C1526" s="354"/>
      <c r="D1526" s="358"/>
      <c r="E1526" s="361"/>
      <c r="F1526" s="1136"/>
      <c r="G1526" s="1136"/>
      <c r="H1526" s="1136"/>
      <c r="I1526" s="1136"/>
      <c r="J1526" s="1136"/>
      <c r="K1526" s="1136"/>
      <c r="L1526" s="1136"/>
      <c r="M1526" s="1136"/>
      <c r="N1526" s="1137"/>
      <c r="P1526" s="280"/>
      <c r="W1526" s="283"/>
    </row>
    <row r="1527" spans="1:26" ht="50.1" customHeight="1" x14ac:dyDescent="0.2">
      <c r="C1527" s="354"/>
      <c r="D1527" s="361"/>
      <c r="E1527" s="361"/>
      <c r="F1527" s="1077"/>
      <c r="G1527" s="1078"/>
      <c r="H1527" s="1078"/>
      <c r="I1527" s="1078"/>
      <c r="J1527" s="1078"/>
      <c r="K1527" s="1078"/>
      <c r="L1527" s="1078"/>
      <c r="M1527" s="1078"/>
      <c r="N1527" s="1079"/>
      <c r="W1527" s="282" t="b">
        <f>W1509</f>
        <v>0</v>
      </c>
    </row>
    <row r="1528" spans="1:26" ht="5.0999999999999996" customHeight="1" x14ac:dyDescent="0.2">
      <c r="C1528" s="354"/>
      <c r="D1528" s="358"/>
      <c r="E1528" s="355"/>
      <c r="F1528" s="355"/>
      <c r="G1528" s="355"/>
      <c r="H1528" s="355"/>
      <c r="I1528" s="355"/>
      <c r="J1528" s="355"/>
      <c r="K1528" s="355"/>
      <c r="L1528" s="355"/>
      <c r="M1528" s="355"/>
      <c r="N1528" s="356"/>
      <c r="W1528" s="282"/>
    </row>
    <row r="1529" spans="1:26" ht="12.75" customHeight="1" x14ac:dyDescent="0.2">
      <c r="C1529" s="354"/>
      <c r="D1529" s="358"/>
      <c r="E1529" s="360"/>
      <c r="F1529" s="1199" t="str">
        <f>Translations!$B$210</f>
        <v>Référence de fichiers externes, le cas échéant</v>
      </c>
      <c r="G1529" s="1199"/>
      <c r="H1529" s="1199"/>
      <c r="I1529" s="1199"/>
      <c r="J1529" s="1199"/>
      <c r="K1529" s="1049"/>
      <c r="L1529" s="1049"/>
      <c r="M1529" s="1049"/>
      <c r="N1529" s="1049"/>
      <c r="W1529" s="282" t="b">
        <f>W1527</f>
        <v>0</v>
      </c>
    </row>
    <row r="1530" spans="1:26" ht="5.0999999999999996" customHeight="1" x14ac:dyDescent="0.2">
      <c r="C1530" s="354"/>
      <c r="D1530" s="358"/>
      <c r="E1530" s="355"/>
      <c r="F1530" s="355"/>
      <c r="G1530" s="355"/>
      <c r="H1530" s="355"/>
      <c r="I1530" s="355"/>
      <c r="J1530" s="355"/>
      <c r="K1530" s="355"/>
      <c r="L1530" s="355"/>
      <c r="M1530" s="355"/>
      <c r="N1530" s="356"/>
      <c r="W1530" s="303"/>
    </row>
    <row r="1531" spans="1:26" ht="12.75" customHeight="1" x14ac:dyDescent="0.2">
      <c r="C1531" s="354"/>
      <c r="D1531" s="358" t="s">
        <v>120</v>
      </c>
      <c r="E1531" s="1220" t="str">
        <f>Translations!$B$258</f>
        <v>La hiérarchie a-t-elle été respectée?</v>
      </c>
      <c r="F1531" s="1220"/>
      <c r="G1531" s="1220"/>
      <c r="H1531" s="1221"/>
      <c r="I1531" s="291"/>
      <c r="J1531" s="366" t="str">
        <f>Translations!$B$259</f>
        <v xml:space="preserve"> Si tel n'est pas le cas, pourquoi?</v>
      </c>
      <c r="K1531" s="1087"/>
      <c r="L1531" s="1088"/>
      <c r="M1531" s="1088"/>
      <c r="N1531" s="1104"/>
      <c r="V1531" s="304" t="b">
        <f>W1529</f>
        <v>0</v>
      </c>
      <c r="W1531" s="289" t="b">
        <f>OR(W1527,AND(I1531&lt;&gt;"",I1531=TRUE))</f>
        <v>0</v>
      </c>
    </row>
    <row r="1532" spans="1:26" ht="5.0999999999999996" customHeight="1" x14ac:dyDescent="0.2">
      <c r="C1532" s="354"/>
      <c r="D1532" s="355"/>
      <c r="E1532" s="581"/>
      <c r="F1532" s="581"/>
      <c r="G1532" s="581"/>
      <c r="H1532" s="581"/>
      <c r="I1532" s="581"/>
      <c r="J1532" s="581"/>
      <c r="K1532" s="581"/>
      <c r="L1532" s="581"/>
      <c r="M1532" s="581"/>
      <c r="N1532" s="582"/>
      <c r="W1532" s="299"/>
    </row>
    <row r="1533" spans="1:26" ht="12.75" customHeight="1" x14ac:dyDescent="0.2">
      <c r="C1533" s="354"/>
      <c r="D1533" s="367"/>
      <c r="E1533" s="367"/>
      <c r="F1533" s="1218" t="str">
        <f>Translations!$B$264</f>
        <v>Autres précisions concernant l’écart pris rapport à la hiérarchie</v>
      </c>
      <c r="G1533" s="1218"/>
      <c r="H1533" s="1218"/>
      <c r="I1533" s="1218"/>
      <c r="J1533" s="1218"/>
      <c r="K1533" s="1218"/>
      <c r="L1533" s="1218"/>
      <c r="M1533" s="1218"/>
      <c r="N1533" s="1219"/>
      <c r="W1533" s="303"/>
    </row>
    <row r="1534" spans="1:26" ht="25.5" customHeight="1" thickBot="1" x14ac:dyDescent="0.25">
      <c r="C1534" s="354"/>
      <c r="D1534" s="367"/>
      <c r="E1534" s="367"/>
      <c r="F1534" s="1077"/>
      <c r="G1534" s="1078"/>
      <c r="H1534" s="1078"/>
      <c r="I1534" s="1078"/>
      <c r="J1534" s="1078"/>
      <c r="K1534" s="1078"/>
      <c r="L1534" s="1078"/>
      <c r="M1534" s="1078"/>
      <c r="N1534" s="1079"/>
      <c r="W1534" s="305" t="b">
        <f>W1531</f>
        <v>0</v>
      </c>
    </row>
    <row r="1535" spans="1:26" s="21" customFormat="1" ht="12.75" x14ac:dyDescent="0.2">
      <c r="A1535" s="19"/>
      <c r="B1535" s="38"/>
      <c r="C1535" s="373"/>
      <c r="D1535" s="374"/>
      <c r="E1535" s="374"/>
      <c r="F1535" s="374"/>
      <c r="G1535" s="374"/>
      <c r="H1535" s="374"/>
      <c r="I1535" s="374"/>
      <c r="J1535" s="374"/>
      <c r="K1535" s="374"/>
      <c r="L1535" s="374"/>
      <c r="M1535" s="374"/>
      <c r="N1535" s="375"/>
      <c r="O1535" s="38"/>
      <c r="P1535" s="140" t="str">
        <f>IF(OR(P1333=1,AND(I1333&lt;&gt;"",COUNTIF(P$2153:$P3159,"PRINT")=0)),"PRINT","")</f>
        <v>PRINT</v>
      </c>
      <c r="Q1535" s="24" t="s">
        <v>587</v>
      </c>
      <c r="R1535" s="25"/>
      <c r="S1535" s="25"/>
      <c r="T1535" s="24"/>
      <c r="U1535" s="24"/>
      <c r="V1535" s="24"/>
      <c r="W1535" s="24"/>
    </row>
    <row r="1536" spans="1:26" s="21" customFormat="1" ht="15" thickBot="1" x14ac:dyDescent="0.25">
      <c r="A1536" s="19"/>
      <c r="B1536" s="38"/>
      <c r="C1536" s="38"/>
      <c r="D1536" s="38"/>
      <c r="E1536" s="38"/>
      <c r="F1536" s="38"/>
      <c r="G1536" s="38"/>
      <c r="H1536" s="38"/>
      <c r="I1536" s="38"/>
      <c r="J1536" s="38"/>
      <c r="K1536" s="38"/>
      <c r="L1536" s="38"/>
      <c r="M1536" s="38"/>
      <c r="N1536" s="38"/>
      <c r="O1536" s="38"/>
      <c r="P1536" s="24"/>
      <c r="Q1536" s="24"/>
      <c r="R1536" s="25"/>
      <c r="S1536" s="25"/>
      <c r="T1536" s="24"/>
      <c r="U1536" s="24"/>
      <c r="V1536" s="24"/>
      <c r="W1536" s="24"/>
      <c r="X1536" s="273"/>
      <c r="Y1536" s="273"/>
      <c r="Z1536" s="273"/>
    </row>
    <row r="1537" spans="1:26" s="21" customFormat="1" ht="12.75" customHeight="1" thickBot="1" x14ac:dyDescent="0.3">
      <c r="A1537" s="19"/>
      <c r="B1537" s="38"/>
      <c r="C1537" s="315"/>
      <c r="D1537" s="315"/>
      <c r="E1537" s="315"/>
      <c r="F1537" s="315"/>
      <c r="G1537" s="315"/>
      <c r="H1537" s="315"/>
      <c r="I1537" s="315"/>
      <c r="J1537" s="315"/>
      <c r="K1537" s="315"/>
      <c r="L1537" s="315"/>
      <c r="M1537" s="315"/>
      <c r="N1537" s="315"/>
      <c r="O1537" s="38"/>
      <c r="P1537" s="24"/>
      <c r="Q1537" s="24"/>
      <c r="R1537" s="25"/>
      <c r="S1537" s="25"/>
      <c r="T1537" s="24"/>
      <c r="U1537" s="24"/>
      <c r="V1537" s="24"/>
      <c r="W1537" s="24"/>
      <c r="X1537" s="273"/>
      <c r="Y1537" s="273"/>
      <c r="Z1537" s="273"/>
    </row>
    <row r="1538" spans="1:26" s="270" customFormat="1" ht="15" customHeight="1" thickBot="1" x14ac:dyDescent="0.25">
      <c r="A1538" s="269"/>
      <c r="B1538" s="187"/>
      <c r="C1538" s="268">
        <f>C1333+1</f>
        <v>8</v>
      </c>
      <c r="D1538" s="1160" t="str">
        <f>Translations!$B$295</f>
        <v>Sous-installation avec référentiel de produit:</v>
      </c>
      <c r="E1538" s="1161"/>
      <c r="F1538" s="1161"/>
      <c r="G1538" s="1161"/>
      <c r="H1538" s="1161"/>
      <c r="I1538" s="1162" t="str">
        <f>IF(INDEX(CNTR_SubInstListIsProdBM,$C1538),INDEX(CNTR_SubInstListNames,$C1538),"")</f>
        <v/>
      </c>
      <c r="J1538" s="1163"/>
      <c r="K1538" s="1163"/>
      <c r="L1538" s="1163"/>
      <c r="M1538" s="1163"/>
      <c r="N1538" s="1164"/>
      <c r="O1538" s="38"/>
      <c r="P1538" s="417">
        <v>1</v>
      </c>
      <c r="Q1538" s="274"/>
      <c r="R1538" s="293"/>
      <c r="S1538" s="293"/>
      <c r="T1538" s="293"/>
      <c r="U1538" s="269"/>
      <c r="V1538" s="397" t="s">
        <v>891</v>
      </c>
      <c r="W1538" s="398" t="b">
        <f>AND(CNTR_ExistSubInstEntries,I1538="")</f>
        <v>0</v>
      </c>
    </row>
    <row r="1539" spans="1:26" ht="12.75" customHeight="1" thickBot="1" x14ac:dyDescent="0.25">
      <c r="C1539" s="265"/>
      <c r="D1539" s="266"/>
      <c r="E1539" s="1173" t="str">
        <f>Translations!$B$296</f>
        <v>La dénomination de la sous-installation avec référentiel de produit s'affiche automatiquement, sur la base des données saisies sur la feuille «C_InstallationDescription».</v>
      </c>
      <c r="F1539" s="1174"/>
      <c r="G1539" s="1174"/>
      <c r="H1539" s="1174"/>
      <c r="I1539" s="1174"/>
      <c r="J1539" s="1174"/>
      <c r="K1539" s="1174"/>
      <c r="L1539" s="1174"/>
      <c r="M1539" s="1174"/>
      <c r="N1539" s="1175"/>
    </row>
    <row r="1540" spans="1:26" ht="5.0999999999999996" customHeight="1" x14ac:dyDescent="0.2">
      <c r="C1540" s="250"/>
      <c r="N1540" s="251"/>
    </row>
    <row r="1541" spans="1:26" ht="12.75" customHeight="1" x14ac:dyDescent="0.2">
      <c r="C1541" s="250"/>
      <c r="D1541" s="22" t="s">
        <v>112</v>
      </c>
      <c r="E1541" s="1062" t="str">
        <f>Translations!$B$297</f>
        <v>Limites du système de la sous-installation</v>
      </c>
      <c r="F1541" s="1062"/>
      <c r="G1541" s="1062"/>
      <c r="H1541" s="1062"/>
      <c r="I1541" s="1062"/>
      <c r="J1541" s="1062"/>
      <c r="K1541" s="1062"/>
      <c r="L1541" s="1062"/>
      <c r="M1541" s="1062"/>
      <c r="N1541" s="1176"/>
    </row>
    <row r="1542" spans="1:26" ht="5.0999999999999996" customHeight="1" x14ac:dyDescent="0.2">
      <c r="C1542" s="250"/>
      <c r="N1542" s="251"/>
    </row>
    <row r="1543" spans="1:26" ht="12.75" customHeight="1" x14ac:dyDescent="0.2">
      <c r="C1543" s="250"/>
      <c r="D1543" s="569" t="s">
        <v>118</v>
      </c>
      <c r="E1543" s="1108" t="str">
        <f>Translations!$B$249</f>
        <v>Informations relatives à la méthode appliquée</v>
      </c>
      <c r="F1543" s="1108"/>
      <c r="G1543" s="1108"/>
      <c r="H1543" s="1108"/>
      <c r="I1543" s="1108"/>
      <c r="J1543" s="1108"/>
      <c r="K1543" s="1108"/>
      <c r="L1543" s="1108"/>
      <c r="M1543" s="1108"/>
      <c r="N1543" s="1148"/>
    </row>
    <row r="1544" spans="1:26" s="345" customFormat="1" ht="5.0999999999999996" customHeight="1" x14ac:dyDescent="0.25">
      <c r="A1544" s="344"/>
      <c r="B1544" s="341"/>
      <c r="C1544" s="342"/>
      <c r="D1544" s="343"/>
      <c r="E1544" s="1106"/>
      <c r="F1544" s="1106"/>
      <c r="G1544" s="1106"/>
      <c r="H1544" s="1106"/>
      <c r="I1544" s="1106"/>
      <c r="J1544" s="1106"/>
      <c r="K1544" s="1106"/>
      <c r="L1544" s="1106"/>
      <c r="M1544" s="1106"/>
      <c r="N1544" s="1177"/>
      <c r="O1544" s="38"/>
      <c r="P1544" s="344"/>
      <c r="Q1544" s="344"/>
      <c r="R1544" s="344"/>
      <c r="S1544" s="344"/>
      <c r="T1544" s="344"/>
      <c r="U1544" s="344"/>
      <c r="V1544" s="344"/>
      <c r="W1544" s="344"/>
    </row>
    <row r="1545" spans="1:26" ht="50.1" customHeight="1" x14ac:dyDescent="0.2">
      <c r="C1545" s="250"/>
      <c r="D1545" s="569"/>
      <c r="E1545" s="1178"/>
      <c r="F1545" s="1179"/>
      <c r="G1545" s="1179"/>
      <c r="H1545" s="1179"/>
      <c r="I1545" s="1179"/>
      <c r="J1545" s="1179"/>
      <c r="K1545" s="1179"/>
      <c r="L1545" s="1179"/>
      <c r="M1545" s="1179"/>
      <c r="N1545" s="1180"/>
    </row>
    <row r="1546" spans="1:26" ht="5.0999999999999996" customHeight="1" x14ac:dyDescent="0.2">
      <c r="C1546" s="250"/>
      <c r="D1546" s="569"/>
      <c r="N1546" s="251"/>
    </row>
    <row r="1547" spans="1:26" ht="12.75" customHeight="1" x14ac:dyDescent="0.2">
      <c r="C1547" s="250"/>
      <c r="D1547" s="569" t="s">
        <v>119</v>
      </c>
      <c r="E1547" s="1181" t="str">
        <f>Translations!$B$210</f>
        <v>Référence de fichiers externes, le cas échéant</v>
      </c>
      <c r="F1547" s="1181"/>
      <c r="G1547" s="1181"/>
      <c r="H1547" s="1181"/>
      <c r="I1547" s="1181"/>
      <c r="J1547" s="1182"/>
      <c r="K1547" s="1049"/>
      <c r="L1547" s="1049"/>
      <c r="M1547" s="1049"/>
      <c r="N1547" s="1049"/>
    </row>
    <row r="1548" spans="1:26" ht="5.0999999999999996" customHeight="1" x14ac:dyDescent="0.2">
      <c r="C1548" s="250"/>
      <c r="D1548" s="569"/>
      <c r="N1548" s="251"/>
    </row>
    <row r="1549" spans="1:26" ht="12.75" customHeight="1" x14ac:dyDescent="0.2">
      <c r="C1549" s="250"/>
      <c r="D1549" s="27" t="s">
        <v>120</v>
      </c>
      <c r="E1549" s="1181" t="str">
        <f>Translations!$B$305</f>
        <v>Référence d’un schéma de procédé distinct détaillé, s’il y a lieu</v>
      </c>
      <c r="F1549" s="1181"/>
      <c r="G1549" s="1181"/>
      <c r="H1549" s="1181"/>
      <c r="I1549" s="1181"/>
      <c r="J1549" s="1182"/>
      <c r="K1549" s="1049"/>
      <c r="L1549" s="1049"/>
      <c r="M1549" s="1049"/>
      <c r="N1549" s="1049"/>
    </row>
    <row r="1550" spans="1:26" ht="5.0999999999999996" customHeight="1" x14ac:dyDescent="0.2">
      <c r="C1550" s="257"/>
      <c r="D1550" s="258"/>
      <c r="E1550" s="259"/>
      <c r="F1550" s="259"/>
      <c r="G1550" s="259"/>
      <c r="H1550" s="259"/>
      <c r="I1550" s="259"/>
      <c r="J1550" s="259"/>
      <c r="K1550" s="259"/>
      <c r="L1550" s="259"/>
      <c r="M1550" s="259"/>
      <c r="N1550" s="260"/>
    </row>
    <row r="1551" spans="1:26" ht="5.0999999999999996" customHeight="1" x14ac:dyDescent="0.2">
      <c r="C1551" s="250"/>
      <c r="D1551" s="569"/>
      <c r="N1551" s="251"/>
    </row>
    <row r="1552" spans="1:26" ht="12.75" customHeight="1" x14ac:dyDescent="0.2">
      <c r="C1552" s="250"/>
      <c r="D1552" s="22" t="s">
        <v>113</v>
      </c>
      <c r="E1552" s="1062" t="str">
        <f>Translations!$B$307</f>
        <v>Méthode de détermination des niveaux de production (= activité) annuelle</v>
      </c>
      <c r="F1552" s="1062"/>
      <c r="G1552" s="1062"/>
      <c r="H1552" s="1062"/>
      <c r="I1552" s="1062"/>
      <c r="J1552" s="1062"/>
      <c r="K1552" s="1062"/>
      <c r="L1552" s="1062"/>
      <c r="M1552" s="1062"/>
      <c r="N1552" s="1176"/>
    </row>
    <row r="1553" spans="1:23" ht="5.0999999999999996" customHeight="1" x14ac:dyDescent="0.2">
      <c r="C1553" s="250"/>
      <c r="D1553" s="22"/>
      <c r="E1553" s="569"/>
      <c r="F1553" s="569"/>
      <c r="G1553" s="569"/>
      <c r="H1553" s="569"/>
      <c r="I1553" s="569"/>
      <c r="J1553" s="569"/>
      <c r="K1553" s="569"/>
      <c r="L1553" s="569"/>
      <c r="M1553" s="569"/>
      <c r="N1553" s="570"/>
    </row>
    <row r="1554" spans="1:23" ht="12.75" customHeight="1" x14ac:dyDescent="0.2">
      <c r="C1554" s="250"/>
      <c r="D1554" s="569" t="s">
        <v>118</v>
      </c>
      <c r="E1554" s="1108" t="str">
        <f>Translations!$B$249</f>
        <v>Informations relatives à la méthode appliquée</v>
      </c>
      <c r="F1554" s="1108"/>
      <c r="G1554" s="1108"/>
      <c r="H1554" s="1108"/>
      <c r="I1554" s="1108"/>
      <c r="J1554" s="1108"/>
      <c r="K1554" s="1108"/>
      <c r="L1554" s="1108"/>
      <c r="M1554" s="1108"/>
      <c r="N1554" s="1148"/>
    </row>
    <row r="1555" spans="1:23" s="295" customFormat="1" ht="25.5" customHeight="1" x14ac:dyDescent="0.25">
      <c r="A1555" s="293"/>
      <c r="B1555" s="136"/>
      <c r="C1555" s="250"/>
      <c r="D1555" s="137"/>
      <c r="E1555" s="138"/>
      <c r="F1555" s="138"/>
      <c r="G1555" s="138"/>
      <c r="H1555" s="138"/>
      <c r="I1555" s="1112" t="str">
        <f>Translations!$B$254</f>
        <v>Source de données</v>
      </c>
      <c r="J1555" s="1112"/>
      <c r="K1555" s="1112" t="str">
        <f>Translations!$B$255</f>
        <v>Autre source de données (le cas échéant)</v>
      </c>
      <c r="L1555" s="1112"/>
      <c r="M1555" s="1112" t="str">
        <f>Translations!$B$255</f>
        <v>Autre source de données (le cas échéant)</v>
      </c>
      <c r="N1555" s="1112"/>
      <c r="O1555" s="38"/>
      <c r="P1555" s="293"/>
      <c r="Q1555" s="293"/>
      <c r="R1555" s="293"/>
      <c r="S1555" s="293"/>
      <c r="T1555" s="293"/>
      <c r="U1555" s="293"/>
      <c r="V1555" s="293"/>
      <c r="W1555" s="293"/>
    </row>
    <row r="1556" spans="1:23" ht="12.75" customHeight="1" x14ac:dyDescent="0.2">
      <c r="C1556" s="250"/>
      <c r="D1556" s="27"/>
      <c r="E1556" s="135" t="s">
        <v>864</v>
      </c>
      <c r="F1556" s="1074" t="str">
        <f>Translations!$B$310</f>
        <v>Quantités de produits</v>
      </c>
      <c r="G1556" s="1074"/>
      <c r="H1556" s="1075"/>
      <c r="I1556" s="1087"/>
      <c r="J1556" s="1088"/>
      <c r="K1556" s="1089"/>
      <c r="L1556" s="1090"/>
      <c r="M1556" s="1089"/>
      <c r="N1556" s="1091"/>
    </row>
    <row r="1557" spans="1:23" ht="5.0999999999999996" customHeight="1" x14ac:dyDescent="0.2">
      <c r="C1557" s="250"/>
      <c r="D1557" s="27"/>
      <c r="E1557" s="135"/>
      <c r="F1557" s="573"/>
      <c r="G1557" s="573"/>
      <c r="H1557" s="573"/>
      <c r="I1557" s="573"/>
      <c r="J1557" s="573"/>
      <c r="K1557" s="573"/>
      <c r="L1557" s="573"/>
      <c r="M1557" s="573"/>
      <c r="N1557" s="574"/>
    </row>
    <row r="1558" spans="1:23" ht="12.75" customHeight="1" x14ac:dyDescent="0.2">
      <c r="C1558" s="250"/>
      <c r="D1558" s="569"/>
      <c r="E1558" s="135" t="s">
        <v>865</v>
      </c>
      <c r="F1558" s="1074" t="str">
        <f>Translations!$B$311</f>
        <v>Quantités annuelles de produits</v>
      </c>
      <c r="G1558" s="1074"/>
      <c r="H1558" s="1075"/>
      <c r="I1558" s="1184"/>
      <c r="J1558" s="1184"/>
      <c r="K1558" s="1184"/>
      <c r="L1558" s="1184"/>
      <c r="M1558" s="1184"/>
      <c r="N1558" s="1184"/>
    </row>
    <row r="1559" spans="1:23" ht="5.0999999999999996" customHeight="1" x14ac:dyDescent="0.2">
      <c r="C1559" s="250"/>
      <c r="D1559" s="569"/>
      <c r="N1559" s="251"/>
    </row>
    <row r="1560" spans="1:23" s="21" customFormat="1" ht="12.75" customHeight="1" x14ac:dyDescent="0.25">
      <c r="A1560" s="19"/>
      <c r="B1560" s="219"/>
      <c r="C1560" s="253"/>
      <c r="D1560" s="254"/>
      <c r="E1560" s="135" t="s">
        <v>866</v>
      </c>
      <c r="F1560" s="1074" t="str">
        <f>Translations!$B$312</f>
        <v>Obligations de déclaration spécifiques:</v>
      </c>
      <c r="G1560" s="1074"/>
      <c r="H1560" s="1075"/>
      <c r="I1560" s="1124" t="str">
        <f>IF(I1538="","",HYPERLINK(INDEX(EUconst_BMlistSpecialJumpTable,MATCH(I1538,EUconst_BMlistNames,0)),INDEX(EUconst_BMlistSpecialReporting,MATCH(I1538,EUconst_BMlistNames,0))))</f>
        <v/>
      </c>
      <c r="J1560" s="1125"/>
      <c r="K1560" s="1125"/>
      <c r="L1560" s="1125"/>
      <c r="M1560" s="1125"/>
      <c r="N1560" s="1126"/>
      <c r="O1560" s="38"/>
      <c r="P1560" s="220" t="s">
        <v>695</v>
      </c>
      <c r="Q1560" s="221" t="str">
        <f>IF(I1538="","",IF(AND(INDEX(EUconst_BMlistSpecialJumpTable,MATCH(I1538,EUconst_BMlistNames,0))&lt;&gt;"",INDEX(EUconst_BMlistMainNumberOfBM,MATCH(I1538,EUconst_BMlistNames,0))&lt;&gt;47),TRUE,FALSE))</f>
        <v/>
      </c>
      <c r="R1560" s="25"/>
      <c r="S1560" s="25"/>
      <c r="T1560" s="24"/>
      <c r="U1560" s="24"/>
      <c r="V1560" s="24"/>
      <c r="W1560" s="24"/>
    </row>
    <row r="1561" spans="1:23" s="21" customFormat="1" ht="5.0999999999999996" customHeight="1" x14ac:dyDescent="0.25">
      <c r="A1561" s="19"/>
      <c r="B1561" s="219"/>
      <c r="C1561" s="253"/>
      <c r="D1561" s="255"/>
      <c r="F1561" s="1116"/>
      <c r="G1561" s="1116"/>
      <c r="H1561" s="1116"/>
      <c r="I1561" s="1116"/>
      <c r="J1561" s="1116"/>
      <c r="K1561" s="1116"/>
      <c r="L1561" s="1116"/>
      <c r="M1561" s="1116"/>
      <c r="N1561" s="1183"/>
      <c r="O1561" s="38"/>
      <c r="P1561" s="25"/>
      <c r="Q1561" s="24"/>
      <c r="R1561" s="25"/>
      <c r="S1561" s="25"/>
      <c r="T1561" s="24"/>
      <c r="U1561" s="24"/>
      <c r="V1561" s="24"/>
      <c r="W1561" s="24"/>
    </row>
    <row r="1562" spans="1:23" ht="12.75" customHeight="1" x14ac:dyDescent="0.2">
      <c r="C1562" s="250"/>
      <c r="D1562" s="569"/>
      <c r="E1562" s="135" t="s">
        <v>867</v>
      </c>
      <c r="F1562" s="1076" t="str">
        <f>Translations!$B$257</f>
        <v>Description de la méthode appliquée</v>
      </c>
      <c r="G1562" s="1076"/>
      <c r="H1562" s="1076"/>
      <c r="I1562" s="1076"/>
      <c r="J1562" s="1076"/>
      <c r="K1562" s="1076"/>
      <c r="L1562" s="1076"/>
      <c r="M1562" s="1076"/>
      <c r="N1562" s="1167"/>
    </row>
    <row r="1563" spans="1:23" ht="12.75" customHeight="1" x14ac:dyDescent="0.2">
      <c r="C1563" s="250"/>
      <c r="D1563" s="569"/>
      <c r="E1563" s="135"/>
      <c r="F1563" s="1135" t="str">
        <f>IF(I1538&lt;&gt;"",HYPERLINK("#" &amp; Q1563,EUConst_MsgDescription),"")</f>
        <v/>
      </c>
      <c r="G1563" s="1114"/>
      <c r="H1563" s="1114"/>
      <c r="I1563" s="1114"/>
      <c r="J1563" s="1114"/>
      <c r="K1563" s="1114"/>
      <c r="L1563" s="1114"/>
      <c r="M1563" s="1114"/>
      <c r="N1563" s="1115"/>
      <c r="P1563" s="24" t="s">
        <v>441</v>
      </c>
      <c r="Q1563" s="414" t="str">
        <f>"#"&amp;ADDRESS(ROW($C$11),COLUMN($C$11))</f>
        <v>#$C$11</v>
      </c>
    </row>
    <row r="1564" spans="1:23" ht="5.0999999999999996" customHeight="1" x14ac:dyDescent="0.2">
      <c r="C1564" s="250"/>
      <c r="D1564" s="569"/>
      <c r="E1564" s="26"/>
      <c r="F1564" s="1116"/>
      <c r="G1564" s="1116"/>
      <c r="H1564" s="1116"/>
      <c r="I1564" s="1116"/>
      <c r="J1564" s="1116"/>
      <c r="K1564" s="1116"/>
      <c r="L1564" s="1116"/>
      <c r="M1564" s="1116"/>
      <c r="N1564" s="1183"/>
      <c r="P1564" s="280"/>
    </row>
    <row r="1565" spans="1:23" ht="50.1" customHeight="1" x14ac:dyDescent="0.2">
      <c r="C1565" s="250"/>
      <c r="D1565" s="26"/>
      <c r="E1565" s="296"/>
      <c r="F1565" s="1117"/>
      <c r="G1565" s="1118"/>
      <c r="H1565" s="1118"/>
      <c r="I1565" s="1118"/>
      <c r="J1565" s="1118"/>
      <c r="K1565" s="1118"/>
      <c r="L1565" s="1118"/>
      <c r="M1565" s="1118"/>
      <c r="N1565" s="1119"/>
    </row>
    <row r="1566" spans="1:23" ht="5.0999999999999996" customHeight="1" thickBot="1" x14ac:dyDescent="0.25">
      <c r="C1566" s="250"/>
      <c r="N1566" s="251"/>
    </row>
    <row r="1567" spans="1:23" ht="12.75" customHeight="1" x14ac:dyDescent="0.2">
      <c r="C1567" s="250"/>
      <c r="D1567" s="569"/>
      <c r="E1567" s="135"/>
      <c r="F1567" s="1120" t="str">
        <f>Translations!$B$210</f>
        <v>Référence de fichiers externes, le cas échéant</v>
      </c>
      <c r="G1567" s="1120"/>
      <c r="H1567" s="1120"/>
      <c r="I1567" s="1120"/>
      <c r="J1567" s="1120"/>
      <c r="K1567" s="1049"/>
      <c r="L1567" s="1049"/>
      <c r="M1567" s="1049"/>
      <c r="N1567" s="1049"/>
      <c r="W1567" s="297" t="s">
        <v>417</v>
      </c>
    </row>
    <row r="1568" spans="1:23" ht="5.0999999999999996" customHeight="1" x14ac:dyDescent="0.2">
      <c r="C1568" s="250"/>
      <c r="D1568" s="569"/>
      <c r="N1568" s="251"/>
      <c r="W1568" s="283"/>
    </row>
    <row r="1569" spans="1:23" ht="12.75" customHeight="1" x14ac:dyDescent="0.2">
      <c r="C1569" s="250"/>
      <c r="D1569" s="569" t="s">
        <v>119</v>
      </c>
      <c r="E1569" s="1102" t="str">
        <f>Translations!$B$258</f>
        <v>La hiérarchie a-t-elle été respectée?</v>
      </c>
      <c r="F1569" s="1102"/>
      <c r="G1569" s="1102"/>
      <c r="H1569" s="1103"/>
      <c r="I1569" s="291"/>
      <c r="J1569" s="298" t="str">
        <f>Translations!$B$259</f>
        <v xml:space="preserve"> Si tel n'est pas le cas, pourquoi?</v>
      </c>
      <c r="K1569" s="1087"/>
      <c r="L1569" s="1088"/>
      <c r="M1569" s="1088"/>
      <c r="N1569" s="1104"/>
      <c r="W1569" s="289" t="b">
        <f>AND(I1569&lt;&gt;"",I1569=TRUE)</f>
        <v>0</v>
      </c>
    </row>
    <row r="1570" spans="1:23" ht="5.0999999999999996" customHeight="1" x14ac:dyDescent="0.2">
      <c r="C1570" s="250"/>
      <c r="E1570" s="575"/>
      <c r="F1570" s="575"/>
      <c r="G1570" s="575"/>
      <c r="H1570" s="575"/>
      <c r="I1570" s="575"/>
      <c r="J1570" s="575"/>
      <c r="K1570" s="575"/>
      <c r="L1570" s="575"/>
      <c r="M1570" s="575"/>
      <c r="N1570" s="583"/>
      <c r="W1570" s="283"/>
    </row>
    <row r="1571" spans="1:23" ht="12.75" customHeight="1" x14ac:dyDescent="0.2">
      <c r="C1571" s="250"/>
      <c r="D1571" s="569"/>
      <c r="E1571" s="569"/>
      <c r="F1571" s="1076" t="str">
        <f>Translations!$B$264</f>
        <v>Autres précisions concernant l’écart pris rapport à la hiérarchie</v>
      </c>
      <c r="G1571" s="1076"/>
      <c r="H1571" s="1076"/>
      <c r="I1571" s="1076"/>
      <c r="J1571" s="1076"/>
      <c r="K1571" s="1076"/>
      <c r="L1571" s="1076"/>
      <c r="M1571" s="1076"/>
      <c r="N1571" s="1167"/>
      <c r="W1571" s="283"/>
    </row>
    <row r="1572" spans="1:23" ht="25.5" customHeight="1" thickBot="1" x14ac:dyDescent="0.25">
      <c r="C1572" s="250"/>
      <c r="E1572" s="569"/>
      <c r="F1572" s="1168"/>
      <c r="G1572" s="1169"/>
      <c r="H1572" s="1169"/>
      <c r="I1572" s="1169"/>
      <c r="J1572" s="1169"/>
      <c r="K1572" s="1169"/>
      <c r="L1572" s="1169"/>
      <c r="M1572" s="1169"/>
      <c r="N1572" s="1170"/>
      <c r="W1572" s="300" t="b">
        <f>W1569</f>
        <v>0</v>
      </c>
    </row>
    <row r="1573" spans="1:23" ht="5.0999999999999996" customHeight="1" x14ac:dyDescent="0.2">
      <c r="C1573" s="250"/>
      <c r="D1573" s="569"/>
      <c r="N1573" s="251"/>
    </row>
    <row r="1574" spans="1:23" ht="12.75" customHeight="1" x14ac:dyDescent="0.2">
      <c r="C1574" s="250"/>
      <c r="D1574" s="27" t="s">
        <v>120</v>
      </c>
      <c r="E1574" s="1171" t="str">
        <f>Translations!$B$828</f>
        <v>Description de la méthode utilisée aux fins du suivi des marchandises et produits fabriqués</v>
      </c>
      <c r="F1574" s="1171"/>
      <c r="G1574" s="1171"/>
      <c r="H1574" s="1171"/>
      <c r="I1574" s="1171"/>
      <c r="J1574" s="1171"/>
      <c r="K1574" s="1171"/>
      <c r="L1574" s="1171"/>
      <c r="M1574" s="1171"/>
      <c r="N1574" s="1172"/>
    </row>
    <row r="1575" spans="1:23" ht="5.0999999999999996" customHeight="1" x14ac:dyDescent="0.2">
      <c r="C1575" s="250"/>
      <c r="E1575" s="1045"/>
      <c r="F1575" s="1046"/>
      <c r="G1575" s="1046"/>
      <c r="H1575" s="1046"/>
      <c r="I1575" s="1046"/>
      <c r="J1575" s="1046"/>
      <c r="K1575" s="1046"/>
      <c r="L1575" s="1046"/>
      <c r="M1575" s="1046"/>
      <c r="N1575" s="1165"/>
    </row>
    <row r="1576" spans="1:23" ht="50.1" customHeight="1" x14ac:dyDescent="0.2">
      <c r="C1576" s="250"/>
      <c r="D1576" s="569"/>
      <c r="E1576" s="296"/>
      <c r="F1576" s="1087"/>
      <c r="G1576" s="1088"/>
      <c r="H1576" s="1088"/>
      <c r="I1576" s="1088"/>
      <c r="J1576" s="1088"/>
      <c r="K1576" s="1088"/>
      <c r="L1576" s="1088"/>
      <c r="M1576" s="1088"/>
      <c r="N1576" s="1104"/>
    </row>
    <row r="1577" spans="1:23" ht="5.0999999999999996" customHeight="1" x14ac:dyDescent="0.2">
      <c r="C1577" s="250"/>
      <c r="N1577" s="251"/>
    </row>
    <row r="1578" spans="1:23" ht="5.0999999999999996" customHeight="1" x14ac:dyDescent="0.2">
      <c r="C1578" s="261"/>
      <c r="D1578" s="264"/>
      <c r="E1578" s="262"/>
      <c r="F1578" s="262"/>
      <c r="G1578" s="262"/>
      <c r="H1578" s="262"/>
      <c r="I1578" s="262"/>
      <c r="J1578" s="262"/>
      <c r="K1578" s="262"/>
      <c r="L1578" s="262"/>
      <c r="M1578" s="262"/>
      <c r="N1578" s="263"/>
    </row>
    <row r="1579" spans="1:23" s="21" customFormat="1" ht="14.25" customHeight="1" x14ac:dyDescent="0.2">
      <c r="A1579" s="19"/>
      <c r="B1579" s="38"/>
      <c r="C1579" s="250"/>
      <c r="D1579" s="22" t="s">
        <v>114</v>
      </c>
      <c r="E1579" s="1105" t="str">
        <f>Translations!$B$322</f>
        <v>Consommation d'électricité pertinente</v>
      </c>
      <c r="F1579" s="1105"/>
      <c r="G1579" s="1105"/>
      <c r="H1579" s="1105"/>
      <c r="I1579" s="1105"/>
      <c r="J1579" s="1105"/>
      <c r="K1579" s="1105"/>
      <c r="L1579" s="1105"/>
      <c r="M1579" s="1105"/>
      <c r="N1579" s="1189"/>
      <c r="O1579" s="38"/>
      <c r="P1579" s="24" t="s">
        <v>441</v>
      </c>
      <c r="Q1579" s="414" t="str">
        <f>"#"&amp;ADDRESS(ROW(D1664),COLUMN(D1664))</f>
        <v>#$D$1664</v>
      </c>
      <c r="R1579" s="25"/>
      <c r="S1579" s="25"/>
      <c r="T1579" s="19"/>
      <c r="U1579" s="19"/>
      <c r="V1579" s="274"/>
      <c r="W1579" s="274"/>
    </row>
    <row r="1580" spans="1:23" ht="12.75" customHeight="1" thickBot="1" x14ac:dyDescent="0.25">
      <c r="C1580" s="250"/>
      <c r="D1580" s="569" t="s">
        <v>118</v>
      </c>
      <c r="E1580" s="1108" t="str">
        <f>Translations!$B$249</f>
        <v>Informations relatives à la méthode appliquée</v>
      </c>
      <c r="F1580" s="1108"/>
      <c r="G1580" s="1108"/>
      <c r="H1580" s="1108"/>
      <c r="I1580" s="1108"/>
      <c r="J1580" s="1108"/>
      <c r="K1580" s="1108"/>
      <c r="L1580" s="1108"/>
      <c r="M1580" s="1108"/>
      <c r="N1580" s="1148"/>
      <c r="P1580" s="280"/>
      <c r="T1580" s="19"/>
    </row>
    <row r="1581" spans="1:23" ht="25.5" customHeight="1" thickBot="1" x14ac:dyDescent="0.25">
      <c r="B1581" s="273"/>
      <c r="C1581" s="250"/>
      <c r="E1581" s="569"/>
      <c r="I1581" s="1112" t="str">
        <f>Translations!$B$254</f>
        <v>Source de données</v>
      </c>
      <c r="J1581" s="1112"/>
      <c r="K1581" s="1112" t="str">
        <f>Translations!$B$255</f>
        <v>Autre source de données (le cas échéant)</v>
      </c>
      <c r="L1581" s="1112"/>
      <c r="M1581" s="1112" t="str">
        <f>Translations!$B$255</f>
        <v>Autre source de données (le cas échéant)</v>
      </c>
      <c r="N1581" s="1112"/>
      <c r="S1581" s="297" t="s">
        <v>1910</v>
      </c>
      <c r="U1581" s="280"/>
      <c r="V1581" s="280"/>
      <c r="W1581" s="297" t="s">
        <v>417</v>
      </c>
    </row>
    <row r="1582" spans="1:23" ht="12.75" customHeight="1" x14ac:dyDescent="0.2">
      <c r="B1582" s="273"/>
      <c r="C1582" s="250"/>
      <c r="E1582" s="569" t="s">
        <v>864</v>
      </c>
      <c r="F1582" s="1074" t="str">
        <f>Translations!$B$322</f>
        <v>Consommation d'électricité pertinente</v>
      </c>
      <c r="G1582" s="1074"/>
      <c r="H1582" s="1075"/>
      <c r="I1582" s="1184"/>
      <c r="J1582" s="1184"/>
      <c r="K1582" s="1111"/>
      <c r="L1582" s="1111"/>
      <c r="M1582" s="1111"/>
      <c r="N1582" s="1111"/>
      <c r="S1582" s="282" t="b">
        <f>IF(I1538&lt;&gt;"",IF(INDEX(EUconst_BMlistElExchangability,MATCH(I1538,EUconst_BMlistNames,0))=TRUE,FALSE,TRUE),FALSE)</f>
        <v>0</v>
      </c>
      <c r="U1582" s="280"/>
      <c r="V1582" s="280"/>
      <c r="W1582" s="545"/>
    </row>
    <row r="1583" spans="1:23" ht="5.0999999999999996" customHeight="1" x14ac:dyDescent="0.2">
      <c r="B1583" s="273"/>
      <c r="C1583" s="250"/>
      <c r="D1583" s="569"/>
      <c r="N1583" s="251"/>
      <c r="S1583" s="283"/>
      <c r="W1583" s="283"/>
    </row>
    <row r="1584" spans="1:23" ht="12.75" customHeight="1" x14ac:dyDescent="0.2">
      <c r="B1584" s="273"/>
      <c r="C1584" s="250"/>
      <c r="D1584" s="569"/>
      <c r="E1584" s="135" t="s">
        <v>865</v>
      </c>
      <c r="F1584" s="1076" t="str">
        <f>Translations!$B$257</f>
        <v>Description de la méthode appliquée</v>
      </c>
      <c r="G1584" s="1076"/>
      <c r="H1584" s="1076"/>
      <c r="I1584" s="1076"/>
      <c r="J1584" s="1076"/>
      <c r="K1584" s="1076"/>
      <c r="L1584" s="1076"/>
      <c r="M1584" s="1076"/>
      <c r="N1584" s="1167"/>
      <c r="S1584" s="283"/>
      <c r="W1584" s="283"/>
    </row>
    <row r="1585" spans="2:23" ht="5.0999999999999996" customHeight="1" x14ac:dyDescent="0.2">
      <c r="B1585" s="273"/>
      <c r="C1585" s="250"/>
      <c r="E1585" s="252"/>
      <c r="F1585" s="571"/>
      <c r="G1585" s="572"/>
      <c r="H1585" s="572"/>
      <c r="I1585" s="572"/>
      <c r="J1585" s="572"/>
      <c r="K1585" s="572"/>
      <c r="L1585" s="572"/>
      <c r="M1585" s="572"/>
      <c r="N1585" s="578"/>
      <c r="S1585" s="283"/>
      <c r="W1585" s="283"/>
    </row>
    <row r="1586" spans="2:23" ht="12.75" customHeight="1" x14ac:dyDescent="0.2">
      <c r="B1586" s="273"/>
      <c r="C1586" s="250"/>
      <c r="D1586" s="569"/>
      <c r="E1586" s="135"/>
      <c r="F1586" s="1135" t="str">
        <f>IF(AND(I1538&lt;&gt;"",J1579=""),HYPERLINK("#" &amp; Q1586,EUConst_MsgDescription),"")</f>
        <v/>
      </c>
      <c r="G1586" s="1114"/>
      <c r="H1586" s="1114"/>
      <c r="I1586" s="1114"/>
      <c r="J1586" s="1114"/>
      <c r="K1586" s="1114"/>
      <c r="L1586" s="1114"/>
      <c r="M1586" s="1114"/>
      <c r="N1586" s="1115"/>
      <c r="P1586" s="24" t="s">
        <v>441</v>
      </c>
      <c r="Q1586" s="414" t="str">
        <f>"#"&amp;ADDRESS(ROW($C$10),COLUMN($C$10))</f>
        <v>#$C$10</v>
      </c>
      <c r="S1586" s="283"/>
      <c r="W1586" s="283"/>
    </row>
    <row r="1587" spans="2:23" ht="5.0999999999999996" customHeight="1" x14ac:dyDescent="0.2">
      <c r="B1587" s="273"/>
      <c r="C1587" s="250"/>
      <c r="D1587" s="569"/>
      <c r="E1587" s="26"/>
      <c r="F1587" s="1194"/>
      <c r="G1587" s="1194"/>
      <c r="H1587" s="1194"/>
      <c r="I1587" s="1194"/>
      <c r="J1587" s="1194"/>
      <c r="K1587" s="1194"/>
      <c r="L1587" s="1194"/>
      <c r="M1587" s="1194"/>
      <c r="N1587" s="1195"/>
      <c r="P1587" s="280"/>
      <c r="S1587" s="283"/>
      <c r="W1587" s="283"/>
    </row>
    <row r="1588" spans="2:23" ht="50.1" customHeight="1" x14ac:dyDescent="0.2">
      <c r="B1588" s="273"/>
      <c r="C1588" s="250"/>
      <c r="D1588" s="26"/>
      <c r="E1588" s="296"/>
      <c r="F1588" s="1196"/>
      <c r="G1588" s="1197"/>
      <c r="H1588" s="1197"/>
      <c r="I1588" s="1197"/>
      <c r="J1588" s="1197"/>
      <c r="K1588" s="1197"/>
      <c r="L1588" s="1197"/>
      <c r="M1588" s="1197"/>
      <c r="N1588" s="1198"/>
      <c r="S1588" s="282" t="b">
        <f>S1582</f>
        <v>0</v>
      </c>
      <c r="W1588" s="282"/>
    </row>
    <row r="1589" spans="2:23" ht="5.0999999999999996" customHeight="1" x14ac:dyDescent="0.2">
      <c r="B1589" s="273"/>
      <c r="C1589" s="250"/>
      <c r="D1589" s="569"/>
      <c r="N1589" s="251"/>
      <c r="S1589" s="283"/>
      <c r="W1589" s="283"/>
    </row>
    <row r="1590" spans="2:23" ht="12.75" customHeight="1" x14ac:dyDescent="0.2">
      <c r="B1590" s="273"/>
      <c r="C1590" s="250"/>
      <c r="D1590" s="569"/>
      <c r="E1590" s="135"/>
      <c r="F1590" s="1120" t="str">
        <f>Translations!$B$210</f>
        <v>Référence de fichiers externes, le cas échéant</v>
      </c>
      <c r="G1590" s="1120"/>
      <c r="H1590" s="1120"/>
      <c r="I1590" s="1120"/>
      <c r="J1590" s="1120"/>
      <c r="K1590" s="1049"/>
      <c r="L1590" s="1049"/>
      <c r="M1590" s="1049"/>
      <c r="N1590" s="1049"/>
      <c r="S1590" s="283"/>
      <c r="W1590" s="282"/>
    </row>
    <row r="1591" spans="2:23" ht="5.0999999999999996" customHeight="1" x14ac:dyDescent="0.2">
      <c r="B1591" s="273"/>
      <c r="C1591" s="250"/>
      <c r="D1591" s="569"/>
      <c r="N1591" s="251"/>
      <c r="S1591" s="283"/>
      <c r="W1591" s="283"/>
    </row>
    <row r="1592" spans="2:23" ht="12.75" customHeight="1" x14ac:dyDescent="0.2">
      <c r="B1592" s="273"/>
      <c r="C1592" s="250"/>
      <c r="D1592" s="569" t="s">
        <v>119</v>
      </c>
      <c r="E1592" s="1102" t="str">
        <f>Translations!$B$258</f>
        <v>La hiérarchie a-t-elle été respectée?</v>
      </c>
      <c r="F1592" s="1102"/>
      <c r="G1592" s="1102"/>
      <c r="H1592" s="1103"/>
      <c r="I1592" s="291"/>
      <c r="J1592" s="298" t="str">
        <f>Translations!$B$259</f>
        <v xml:space="preserve"> Si tel n'est pas le cas, pourquoi?</v>
      </c>
      <c r="K1592" s="1087"/>
      <c r="L1592" s="1088"/>
      <c r="M1592" s="1088"/>
      <c r="N1592" s="1104"/>
      <c r="S1592" s="282" t="b">
        <f>S1588</f>
        <v>0</v>
      </c>
      <c r="W1592" s="289" t="b">
        <f>OR(W1590,AND(I1592&lt;&gt;"",I1592=TRUE))</f>
        <v>0</v>
      </c>
    </row>
    <row r="1593" spans="2:23" ht="12.75" customHeight="1" x14ac:dyDescent="0.2">
      <c r="B1593" s="273"/>
      <c r="C1593" s="250"/>
      <c r="D1593" s="569"/>
      <c r="E1593" s="252" t="s">
        <v>263</v>
      </c>
      <c r="F1593" s="1050" t="str">
        <f>Translations!$B$263</f>
        <v>Coûts excessifs: l’utilisation de meilleures sources de données entraînerait des coûts excessifs.</v>
      </c>
      <c r="G1593" s="1098"/>
      <c r="H1593" s="1098"/>
      <c r="I1593" s="1098"/>
      <c r="J1593" s="1098"/>
      <c r="K1593" s="1098"/>
      <c r="L1593" s="1098"/>
      <c r="M1593" s="1098"/>
      <c r="N1593" s="1134"/>
      <c r="S1593" s="283"/>
      <c r="W1593" s="283"/>
    </row>
    <row r="1594" spans="2:23" ht="5.0999999999999996" customHeight="1" x14ac:dyDescent="0.2">
      <c r="B1594" s="273"/>
      <c r="C1594" s="250"/>
      <c r="E1594" s="575"/>
      <c r="F1594" s="575"/>
      <c r="G1594" s="575"/>
      <c r="H1594" s="575"/>
      <c r="I1594" s="575"/>
      <c r="J1594" s="575"/>
      <c r="K1594" s="575"/>
      <c r="L1594" s="575"/>
      <c r="M1594" s="575"/>
      <c r="N1594" s="583"/>
      <c r="S1594" s="283"/>
      <c r="W1594" s="283"/>
    </row>
    <row r="1595" spans="2:23" ht="12.75" customHeight="1" x14ac:dyDescent="0.2">
      <c r="B1595" s="273"/>
      <c r="C1595" s="250"/>
      <c r="D1595" s="569"/>
      <c r="E1595" s="569"/>
      <c r="F1595" s="1076" t="str">
        <f>Translations!$B$264</f>
        <v>Autres précisions concernant l’écart pris rapport à la hiérarchie</v>
      </c>
      <c r="G1595" s="1076"/>
      <c r="H1595" s="1076"/>
      <c r="I1595" s="1076"/>
      <c r="J1595" s="1076"/>
      <c r="K1595" s="1076"/>
      <c r="L1595" s="1076"/>
      <c r="M1595" s="1076"/>
      <c r="N1595" s="1167"/>
      <c r="S1595" s="283"/>
      <c r="W1595" s="283"/>
    </row>
    <row r="1596" spans="2:23" ht="25.5" customHeight="1" thickBot="1" x14ac:dyDescent="0.25">
      <c r="B1596" s="273"/>
      <c r="C1596" s="250"/>
      <c r="E1596" s="569"/>
      <c r="F1596" s="1077"/>
      <c r="G1596" s="1078"/>
      <c r="H1596" s="1078"/>
      <c r="I1596" s="1078"/>
      <c r="J1596" s="1078"/>
      <c r="K1596" s="1078"/>
      <c r="L1596" s="1078"/>
      <c r="M1596" s="1078"/>
      <c r="N1596" s="1079"/>
      <c r="S1596" s="305" t="b">
        <f>S1592</f>
        <v>0</v>
      </c>
      <c r="W1596" s="300" t="b">
        <f>W1592</f>
        <v>0</v>
      </c>
    </row>
    <row r="1597" spans="2:23" ht="5.0999999999999996" customHeight="1" x14ac:dyDescent="0.2">
      <c r="B1597" s="273"/>
      <c r="C1597" s="250"/>
      <c r="N1597" s="251"/>
    </row>
    <row r="1598" spans="2:23" ht="5.0999999999999996" customHeight="1" x14ac:dyDescent="0.2">
      <c r="B1598" s="273"/>
      <c r="C1598" s="261"/>
      <c r="D1598" s="264"/>
      <c r="E1598" s="262"/>
      <c r="F1598" s="262"/>
      <c r="G1598" s="262"/>
      <c r="H1598" s="262"/>
      <c r="I1598" s="262"/>
      <c r="J1598" s="262"/>
      <c r="K1598" s="262"/>
      <c r="L1598" s="262"/>
      <c r="M1598" s="262"/>
      <c r="N1598" s="263"/>
    </row>
    <row r="1599" spans="2:23" ht="12.75" customHeight="1" x14ac:dyDescent="0.2">
      <c r="B1599" s="273"/>
      <c r="C1599" s="385"/>
      <c r="D1599" s="386" t="s">
        <v>115</v>
      </c>
      <c r="E1599" s="1190" t="str">
        <f>Translations!$B$324</f>
        <v>Les flux de chaleur mesurable importés d’installations ou d’entités ne relevant pas du SEQE sont-ils pertinents?</v>
      </c>
      <c r="F1599" s="1190"/>
      <c r="G1599" s="1190"/>
      <c r="H1599" s="1190"/>
      <c r="I1599" s="1190"/>
      <c r="J1599" s="1190"/>
      <c r="K1599" s="1190"/>
      <c r="L1599" s="1190"/>
      <c r="M1599" s="1141"/>
      <c r="N1599" s="1141"/>
      <c r="P1599" s="280"/>
      <c r="R1599" s="285"/>
    </row>
    <row r="1600" spans="2:23" ht="5.0999999999999996" customHeight="1" x14ac:dyDescent="0.2">
      <c r="B1600" s="273"/>
      <c r="C1600" s="385"/>
      <c r="D1600" s="21"/>
      <c r="E1600" s="579"/>
      <c r="F1600" s="579"/>
      <c r="G1600" s="579"/>
      <c r="H1600" s="579"/>
      <c r="I1600" s="579"/>
      <c r="J1600" s="579"/>
      <c r="K1600" s="579"/>
      <c r="L1600" s="579"/>
      <c r="M1600" s="579"/>
      <c r="N1600" s="587"/>
      <c r="P1600" s="280"/>
      <c r="R1600" s="285"/>
    </row>
    <row r="1601" spans="2:23" ht="12.75" customHeight="1" x14ac:dyDescent="0.2">
      <c r="B1601" s="273"/>
      <c r="C1601" s="385"/>
      <c r="D1601" s="21"/>
      <c r="E1601" s="21"/>
      <c r="F1601" s="1192" t="str">
        <f>Translations!$B$257</f>
        <v>Description de la méthode appliquée</v>
      </c>
      <c r="G1601" s="1192"/>
      <c r="H1601" s="1192"/>
      <c r="I1601" s="1192"/>
      <c r="J1601" s="1192"/>
      <c r="K1601" s="1192"/>
      <c r="L1601" s="1192"/>
      <c r="M1601" s="1192"/>
      <c r="N1601" s="1193"/>
      <c r="P1601" s="280"/>
      <c r="R1601" s="285"/>
    </row>
    <row r="1602" spans="2:23" ht="5.0999999999999996" customHeight="1" thickBot="1" x14ac:dyDescent="0.25">
      <c r="B1602" s="273"/>
      <c r="C1602" s="385"/>
      <c r="D1602" s="21"/>
      <c r="E1602" s="252"/>
      <c r="F1602" s="388"/>
      <c r="G1602" s="389"/>
      <c r="H1602" s="389"/>
      <c r="I1602" s="389"/>
      <c r="J1602" s="389"/>
      <c r="K1602" s="389"/>
      <c r="L1602" s="389"/>
      <c r="M1602" s="389"/>
      <c r="N1602" s="390"/>
    </row>
    <row r="1603" spans="2:23" ht="12.75" customHeight="1" x14ac:dyDescent="0.2">
      <c r="B1603" s="273"/>
      <c r="C1603" s="385"/>
      <c r="D1603" s="387"/>
      <c r="E1603" s="391"/>
      <c r="F1603" s="1135" t="str">
        <f>IF(I1538&lt;&gt;"",HYPERLINK("#" &amp; Q1603,EUConst_MsgDescription),"")</f>
        <v/>
      </c>
      <c r="G1603" s="1114"/>
      <c r="H1603" s="1114"/>
      <c r="I1603" s="1114"/>
      <c r="J1603" s="1114"/>
      <c r="K1603" s="1114"/>
      <c r="L1603" s="1114"/>
      <c r="M1603" s="1114"/>
      <c r="N1603" s="1115"/>
      <c r="P1603" s="24" t="s">
        <v>441</v>
      </c>
      <c r="Q1603" s="414" t="str">
        <f>"#"&amp;ADDRESS(ROW($C$10),COLUMN($C$10))</f>
        <v>#$C$10</v>
      </c>
      <c r="W1603" s="297" t="s">
        <v>417</v>
      </c>
    </row>
    <row r="1604" spans="2:23" ht="5.0999999999999996" customHeight="1" thickBot="1" x14ac:dyDescent="0.25">
      <c r="B1604" s="273"/>
      <c r="C1604" s="385"/>
      <c r="D1604" s="387"/>
      <c r="E1604" s="391"/>
      <c r="F1604" s="1200"/>
      <c r="G1604" s="1201"/>
      <c r="H1604" s="1201"/>
      <c r="I1604" s="1201"/>
      <c r="J1604" s="1201"/>
      <c r="K1604" s="1201"/>
      <c r="L1604" s="1201"/>
      <c r="M1604" s="1201"/>
      <c r="N1604" s="1202"/>
      <c r="P1604" s="24"/>
      <c r="W1604" s="283"/>
    </row>
    <row r="1605" spans="2:23" ht="50.1" customHeight="1" thickBot="1" x14ac:dyDescent="0.25">
      <c r="B1605" s="273"/>
      <c r="C1605" s="385"/>
      <c r="D1605" s="21"/>
      <c r="E1605" s="21"/>
      <c r="F1605" s="1077"/>
      <c r="G1605" s="1078"/>
      <c r="H1605" s="1078"/>
      <c r="I1605" s="1078"/>
      <c r="J1605" s="1078"/>
      <c r="K1605" s="1078"/>
      <c r="L1605" s="1078"/>
      <c r="M1605" s="1078"/>
      <c r="N1605" s="1079"/>
      <c r="P1605" s="280"/>
      <c r="R1605" s="285"/>
      <c r="V1605" s="285"/>
      <c r="W1605" s="421" t="b">
        <f>OR(W1599,AND(M1599&lt;&gt;"",M1599=FALSE))</f>
        <v>0</v>
      </c>
    </row>
    <row r="1606" spans="2:23" ht="5.0999999999999996" customHeight="1" x14ac:dyDescent="0.2">
      <c r="B1606" s="273"/>
      <c r="C1606" s="385"/>
      <c r="D1606" s="387"/>
      <c r="E1606" s="392"/>
      <c r="F1606" s="580"/>
      <c r="G1606" s="580"/>
      <c r="H1606" s="580"/>
      <c r="I1606" s="580"/>
      <c r="J1606" s="580"/>
      <c r="K1606" s="580"/>
      <c r="L1606" s="580"/>
      <c r="M1606" s="580"/>
      <c r="N1606" s="393"/>
      <c r="P1606" s="280"/>
      <c r="R1606" s="285"/>
    </row>
    <row r="1607" spans="2:23" ht="12.75" customHeight="1" x14ac:dyDescent="0.2">
      <c r="B1607" s="273"/>
      <c r="C1607" s="394"/>
      <c r="D1607" s="395"/>
      <c r="E1607" s="395"/>
      <c r="F1607" s="395"/>
      <c r="G1607" s="395"/>
      <c r="H1607" s="395"/>
      <c r="I1607" s="395"/>
      <c r="J1607" s="395"/>
      <c r="K1607" s="395"/>
      <c r="L1607" s="395"/>
      <c r="M1607" s="395"/>
      <c r="N1607" s="396"/>
    </row>
    <row r="1608" spans="2:23" ht="15" customHeight="1" x14ac:dyDescent="0.2">
      <c r="B1608" s="273"/>
      <c r="C1608" s="354"/>
      <c r="D1608" s="1203" t="str">
        <f>Translations!$B$329</f>
        <v>Données requises pour déterminer le taux d’amélioration du référentiel conformément à l’article 10 bis, paragraphe 2, de la directive</v>
      </c>
      <c r="E1608" s="1204"/>
      <c r="F1608" s="1204"/>
      <c r="G1608" s="1204"/>
      <c r="H1608" s="1204"/>
      <c r="I1608" s="1204"/>
      <c r="J1608" s="1204"/>
      <c r="K1608" s="1204"/>
      <c r="L1608" s="1204"/>
      <c r="M1608" s="1204"/>
      <c r="N1608" s="1205"/>
    </row>
    <row r="1609" spans="2:23" ht="5.0999999999999996" customHeight="1" x14ac:dyDescent="0.2">
      <c r="B1609" s="273"/>
      <c r="C1609" s="354"/>
      <c r="D1609" s="355"/>
      <c r="E1609" s="355"/>
      <c r="F1609" s="355"/>
      <c r="G1609" s="355"/>
      <c r="H1609" s="355"/>
      <c r="I1609" s="355"/>
      <c r="J1609" s="355"/>
      <c r="K1609" s="355"/>
      <c r="L1609" s="355"/>
      <c r="M1609" s="355"/>
      <c r="N1609" s="356"/>
    </row>
    <row r="1610" spans="2:23" ht="12.75" customHeight="1" x14ac:dyDescent="0.2">
      <c r="B1610" s="273"/>
      <c r="C1610" s="354"/>
      <c r="D1610" s="357" t="s">
        <v>116</v>
      </c>
      <c r="E1610" s="1206" t="str">
        <f>Translations!$B$330</f>
        <v>Émissions directement attribuables</v>
      </c>
      <c r="F1610" s="1206"/>
      <c r="G1610" s="1206"/>
      <c r="H1610" s="1206"/>
      <c r="I1610" s="1206"/>
      <c r="J1610" s="1206"/>
      <c r="K1610" s="1206"/>
      <c r="L1610" s="1206"/>
      <c r="M1610" s="1206"/>
      <c r="N1610" s="1207"/>
    </row>
    <row r="1611" spans="2:23" ht="12.75" customHeight="1" x14ac:dyDescent="0.2">
      <c r="B1611" s="273"/>
      <c r="C1611" s="354"/>
      <c r="D1611" s="358" t="s">
        <v>118</v>
      </c>
      <c r="E1611" s="1140" t="str">
        <f>Translations!$B$331</f>
        <v>Attribution d’émissions directement imputables</v>
      </c>
      <c r="F1611" s="1140"/>
      <c r="G1611" s="1140"/>
      <c r="H1611" s="1140"/>
      <c r="I1611" s="1140"/>
      <c r="J1611" s="1140"/>
      <c r="K1611" s="1140"/>
      <c r="L1611" s="1140"/>
      <c r="M1611" s="1140"/>
      <c r="N1611" s="1208"/>
      <c r="P1611" s="280"/>
      <c r="T1611" s="19"/>
    </row>
    <row r="1612" spans="2:23" ht="5.0999999999999996" customHeight="1" x14ac:dyDescent="0.2">
      <c r="B1612" s="273"/>
      <c r="C1612" s="354"/>
      <c r="D1612" s="355"/>
      <c r="E1612" s="1142"/>
      <c r="F1612" s="1143"/>
      <c r="G1612" s="1143"/>
      <c r="H1612" s="1143"/>
      <c r="I1612" s="1143"/>
      <c r="J1612" s="1143"/>
      <c r="K1612" s="1143"/>
      <c r="L1612" s="1143"/>
      <c r="M1612" s="1143"/>
      <c r="N1612" s="1144"/>
    </row>
    <row r="1613" spans="2:23" ht="12.75" customHeight="1" x14ac:dyDescent="0.2">
      <c r="B1613" s="273"/>
      <c r="C1613" s="354"/>
      <c r="D1613" s="358"/>
      <c r="E1613" s="360"/>
      <c r="F1613" s="1135" t="str">
        <f>IF(I1538&lt;&gt;"",HYPERLINK("#" &amp; Q1613,EUConst_MsgDescription),"")</f>
        <v/>
      </c>
      <c r="G1613" s="1114"/>
      <c r="H1613" s="1114"/>
      <c r="I1613" s="1114"/>
      <c r="J1613" s="1114"/>
      <c r="K1613" s="1114"/>
      <c r="L1613" s="1114"/>
      <c r="M1613" s="1114"/>
      <c r="N1613" s="1115"/>
      <c r="P1613" s="24" t="s">
        <v>441</v>
      </c>
      <c r="Q1613" s="414" t="str">
        <f>"#"&amp;ADDRESS(ROW($C$10),COLUMN($C$10))</f>
        <v>#$C$10</v>
      </c>
    </row>
    <row r="1614" spans="2:23" ht="5.0999999999999996" customHeight="1" x14ac:dyDescent="0.2">
      <c r="B1614" s="273"/>
      <c r="C1614" s="354"/>
      <c r="D1614" s="358"/>
      <c r="E1614" s="361"/>
      <c r="F1614" s="1136"/>
      <c r="G1614" s="1136"/>
      <c r="H1614" s="1136"/>
      <c r="I1614" s="1136"/>
      <c r="J1614" s="1136"/>
      <c r="K1614" s="1136"/>
      <c r="L1614" s="1136"/>
      <c r="M1614" s="1136"/>
      <c r="N1614" s="1137"/>
      <c r="P1614" s="280"/>
    </row>
    <row r="1615" spans="2:23" ht="50.1" customHeight="1" x14ac:dyDescent="0.2">
      <c r="B1615" s="273"/>
      <c r="C1615" s="354"/>
      <c r="D1615" s="355"/>
      <c r="E1615" s="355"/>
      <c r="F1615" s="1117"/>
      <c r="G1615" s="1118"/>
      <c r="H1615" s="1118"/>
      <c r="I1615" s="1118"/>
      <c r="J1615" s="1118"/>
      <c r="K1615" s="1118"/>
      <c r="L1615" s="1118"/>
      <c r="M1615" s="1118"/>
      <c r="N1615" s="1119"/>
    </row>
    <row r="1616" spans="2:23" ht="5.0999999999999996" customHeight="1" x14ac:dyDescent="0.2">
      <c r="B1616" s="273"/>
      <c r="C1616" s="354"/>
      <c r="D1616" s="355"/>
      <c r="E1616" s="355"/>
      <c r="F1616" s="355"/>
      <c r="G1616" s="355"/>
      <c r="H1616" s="355"/>
      <c r="I1616" s="355"/>
      <c r="J1616" s="355"/>
      <c r="K1616" s="355"/>
      <c r="L1616" s="355"/>
      <c r="M1616" s="355"/>
      <c r="N1616" s="356"/>
    </row>
    <row r="1617" spans="1:23" ht="12.75" customHeight="1" x14ac:dyDescent="0.2">
      <c r="B1617" s="273"/>
      <c r="C1617" s="354"/>
      <c r="D1617" s="355"/>
      <c r="E1617" s="355"/>
      <c r="F1617" s="1199" t="str">
        <f>Translations!$B$210</f>
        <v>Référence de fichiers externes, le cas échéant</v>
      </c>
      <c r="G1617" s="1199"/>
      <c r="H1617" s="1199"/>
      <c r="I1617" s="1199"/>
      <c r="J1617" s="1199"/>
      <c r="K1617" s="1049"/>
      <c r="L1617" s="1049"/>
      <c r="M1617" s="1049"/>
      <c r="N1617" s="1049"/>
    </row>
    <row r="1618" spans="1:23" ht="5.0999999999999996" customHeight="1" x14ac:dyDescent="0.2">
      <c r="B1618" s="273"/>
      <c r="C1618" s="354"/>
      <c r="D1618" s="355"/>
      <c r="E1618" s="355"/>
      <c r="F1618" s="362"/>
      <c r="G1618" s="362"/>
      <c r="H1618" s="362"/>
      <c r="I1618" s="362"/>
      <c r="J1618" s="362"/>
      <c r="K1618" s="362"/>
      <c r="L1618" s="362"/>
      <c r="M1618" s="362"/>
      <c r="N1618" s="363"/>
    </row>
    <row r="1619" spans="1:23" ht="12.75" customHeight="1" x14ac:dyDescent="0.2">
      <c r="B1619" s="273"/>
      <c r="C1619" s="354"/>
      <c r="D1619" s="358" t="s">
        <v>119</v>
      </c>
      <c r="E1619" s="1140" t="str">
        <f>Translations!$B$337</f>
        <v>D’autres flux internes sont-ils pertinents?</v>
      </c>
      <c r="F1619" s="1140"/>
      <c r="G1619" s="1140"/>
      <c r="H1619" s="1140"/>
      <c r="I1619" s="1140"/>
      <c r="J1619" s="1140"/>
      <c r="K1619" s="1140"/>
      <c r="L1619" s="1140"/>
      <c r="M1619" s="1141"/>
      <c r="N1619" s="1141"/>
      <c r="P1619" s="280"/>
      <c r="T1619" s="19"/>
    </row>
    <row r="1620" spans="1:23" ht="5.0999999999999996" customHeight="1" x14ac:dyDescent="0.2">
      <c r="B1620" s="273"/>
      <c r="C1620" s="354"/>
      <c r="D1620" s="358"/>
      <c r="E1620" s="359"/>
      <c r="F1620" s="1142"/>
      <c r="G1620" s="1142"/>
      <c r="H1620" s="1142"/>
      <c r="I1620" s="1142"/>
      <c r="J1620" s="1142"/>
      <c r="K1620" s="1142"/>
      <c r="L1620" s="1142"/>
      <c r="M1620" s="1142"/>
      <c r="N1620" s="1233"/>
    </row>
    <row r="1621" spans="1:23" ht="25.5" customHeight="1" thickBot="1" x14ac:dyDescent="0.25">
      <c r="B1621" s="273"/>
      <c r="C1621" s="354"/>
      <c r="D1621" s="355"/>
      <c r="E1621" s="355"/>
      <c r="F1621" s="355"/>
      <c r="G1621" s="355"/>
      <c r="H1621" s="355"/>
      <c r="I1621" s="1215" t="str">
        <f>Translations!$B$254</f>
        <v>Source de données</v>
      </c>
      <c r="J1621" s="1215"/>
      <c r="K1621" s="1215" t="str">
        <f>Translations!$B$255</f>
        <v>Autre source de données (le cas échéant)</v>
      </c>
      <c r="L1621" s="1215"/>
      <c r="M1621" s="1215" t="str">
        <f>Translations!$B$255</f>
        <v>Autre source de données (le cas échéant)</v>
      </c>
      <c r="N1621" s="1215"/>
      <c r="P1621" s="280"/>
      <c r="W1621" s="274" t="s">
        <v>417</v>
      </c>
    </row>
    <row r="1622" spans="1:23" ht="12.75" customHeight="1" x14ac:dyDescent="0.2">
      <c r="B1622" s="273"/>
      <c r="C1622" s="354"/>
      <c r="D1622" s="358"/>
      <c r="E1622" s="360" t="s">
        <v>864</v>
      </c>
      <c r="F1622" s="1212" t="str">
        <f>Translations!$B$342</f>
        <v>Quantités importées ou exportées</v>
      </c>
      <c r="G1622" s="1213"/>
      <c r="H1622" s="1213"/>
      <c r="I1622" s="1184"/>
      <c r="J1622" s="1184"/>
      <c r="K1622" s="1111"/>
      <c r="L1622" s="1111"/>
      <c r="M1622" s="1111"/>
      <c r="N1622" s="1111"/>
      <c r="W1622" s="281" t="b">
        <f>AND(M1619&lt;&gt;"",M1619=FALSE)</f>
        <v>0</v>
      </c>
    </row>
    <row r="1623" spans="1:23" ht="12.75" customHeight="1" x14ac:dyDescent="0.2">
      <c r="B1623" s="273"/>
      <c r="C1623" s="354"/>
      <c r="D1623" s="358"/>
      <c r="E1623" s="360" t="s">
        <v>865</v>
      </c>
      <c r="F1623" s="1212" t="str">
        <f>Translations!$B$256</f>
        <v>Contenu énergétique</v>
      </c>
      <c r="G1623" s="1213"/>
      <c r="H1623" s="1213"/>
      <c r="I1623" s="1184"/>
      <c r="J1623" s="1184"/>
      <c r="K1623" s="1111"/>
      <c r="L1623" s="1111"/>
      <c r="M1623" s="1111"/>
      <c r="N1623" s="1111"/>
      <c r="W1623" s="303" t="b">
        <f>W1622</f>
        <v>0</v>
      </c>
    </row>
    <row r="1624" spans="1:23" ht="12.75" customHeight="1" x14ac:dyDescent="0.2">
      <c r="B1624" s="273"/>
      <c r="C1624" s="354"/>
      <c r="D1624" s="358"/>
      <c r="E1624" s="360" t="s">
        <v>866</v>
      </c>
      <c r="F1624" s="1214" t="str">
        <f>Translations!$B$343</f>
        <v>Facteur d’émission ou teneur en carbone</v>
      </c>
      <c r="G1624" s="1214"/>
      <c r="H1624" s="1212"/>
      <c r="I1624" s="1087"/>
      <c r="J1624" s="1104"/>
      <c r="K1624" s="1089"/>
      <c r="L1624" s="1091"/>
      <c r="M1624" s="1089"/>
      <c r="N1624" s="1091"/>
      <c r="W1624" s="303" t="b">
        <f>W1623</f>
        <v>0</v>
      </c>
    </row>
    <row r="1625" spans="1:23" ht="12.75" customHeight="1" x14ac:dyDescent="0.2">
      <c r="B1625" s="273"/>
      <c r="C1625" s="354"/>
      <c r="D1625" s="358"/>
      <c r="E1625" s="360" t="s">
        <v>867</v>
      </c>
      <c r="F1625" s="1214" t="str">
        <f>Translations!$B$344</f>
        <v>Teneur en biomasse</v>
      </c>
      <c r="G1625" s="1214"/>
      <c r="H1625" s="1212"/>
      <c r="I1625" s="1087"/>
      <c r="J1625" s="1104"/>
      <c r="K1625" s="1089"/>
      <c r="L1625" s="1091"/>
      <c r="M1625" s="1089"/>
      <c r="N1625" s="1091"/>
      <c r="W1625" s="303" t="b">
        <f>W1624</f>
        <v>0</v>
      </c>
    </row>
    <row r="1626" spans="1:23" ht="5.0999999999999996" customHeight="1" x14ac:dyDescent="0.2">
      <c r="B1626" s="273"/>
      <c r="C1626" s="354"/>
      <c r="D1626" s="358"/>
      <c r="E1626" s="355"/>
      <c r="F1626" s="355"/>
      <c r="G1626" s="355"/>
      <c r="H1626" s="355"/>
      <c r="I1626" s="355"/>
      <c r="J1626" s="355"/>
      <c r="K1626" s="355"/>
      <c r="L1626" s="355"/>
      <c r="M1626" s="355"/>
      <c r="N1626" s="356"/>
      <c r="P1626" s="280"/>
      <c r="W1626" s="283"/>
    </row>
    <row r="1627" spans="1:23" ht="12.75" customHeight="1" x14ac:dyDescent="0.2">
      <c r="B1627" s="273"/>
      <c r="C1627" s="354"/>
      <c r="D1627" s="358"/>
      <c r="E1627" s="360" t="s">
        <v>868</v>
      </c>
      <c r="F1627" s="1218" t="str">
        <f>Translations!$B$257</f>
        <v>Description de la méthode appliquée</v>
      </c>
      <c r="G1627" s="1218"/>
      <c r="H1627" s="1218"/>
      <c r="I1627" s="1218"/>
      <c r="J1627" s="1218"/>
      <c r="K1627" s="1218"/>
      <c r="L1627" s="1218"/>
      <c r="M1627" s="1218"/>
      <c r="N1627" s="1219"/>
      <c r="P1627" s="280"/>
      <c r="W1627" s="283"/>
    </row>
    <row r="1628" spans="1:23" ht="5.0999999999999996" customHeight="1" x14ac:dyDescent="0.2">
      <c r="B1628" s="273"/>
      <c r="C1628" s="354"/>
      <c r="D1628" s="355"/>
      <c r="E1628" s="359"/>
      <c r="F1628" s="577"/>
      <c r="G1628" s="584"/>
      <c r="H1628" s="584"/>
      <c r="I1628" s="584"/>
      <c r="J1628" s="584"/>
      <c r="K1628" s="584"/>
      <c r="L1628" s="584"/>
      <c r="M1628" s="584"/>
      <c r="N1628" s="585"/>
      <c r="W1628" s="283"/>
    </row>
    <row r="1629" spans="1:23" ht="12.75" customHeight="1" x14ac:dyDescent="0.2">
      <c r="B1629" s="273"/>
      <c r="C1629" s="354"/>
      <c r="D1629" s="358"/>
      <c r="E1629" s="360"/>
      <c r="F1629" s="1135" t="str">
        <f>IF(I1538&lt;&gt;"",HYPERLINK("#" &amp; Q1629,EUConst_MsgDescription),"")</f>
        <v/>
      </c>
      <c r="G1629" s="1114"/>
      <c r="H1629" s="1114"/>
      <c r="I1629" s="1114"/>
      <c r="J1629" s="1114"/>
      <c r="K1629" s="1114"/>
      <c r="L1629" s="1114"/>
      <c r="M1629" s="1114"/>
      <c r="N1629" s="1115"/>
      <c r="P1629" s="24" t="s">
        <v>441</v>
      </c>
      <c r="Q1629" s="414" t="str">
        <f>"#"&amp;ADDRESS(ROW($C$10),COLUMN($C$10))</f>
        <v>#$C$10</v>
      </c>
      <c r="W1629" s="283"/>
    </row>
    <row r="1630" spans="1:23" ht="5.0999999999999996" customHeight="1" x14ac:dyDescent="0.2">
      <c r="B1630" s="273"/>
      <c r="C1630" s="354"/>
      <c r="D1630" s="358"/>
      <c r="E1630" s="361"/>
      <c r="F1630" s="1136"/>
      <c r="G1630" s="1136"/>
      <c r="H1630" s="1136"/>
      <c r="I1630" s="1136"/>
      <c r="J1630" s="1136"/>
      <c r="K1630" s="1136"/>
      <c r="L1630" s="1136"/>
      <c r="M1630" s="1136"/>
      <c r="N1630" s="1137"/>
      <c r="P1630" s="280"/>
      <c r="W1630" s="283"/>
    </row>
    <row r="1631" spans="1:23" s="278" customFormat="1" ht="50.1" customHeight="1" x14ac:dyDescent="0.2">
      <c r="A1631" s="285"/>
      <c r="B1631" s="12"/>
      <c r="C1631" s="354"/>
      <c r="D1631" s="361"/>
      <c r="E1631" s="361"/>
      <c r="F1631" s="1077"/>
      <c r="G1631" s="1078"/>
      <c r="H1631" s="1078"/>
      <c r="I1631" s="1078"/>
      <c r="J1631" s="1078"/>
      <c r="K1631" s="1078"/>
      <c r="L1631" s="1078"/>
      <c r="M1631" s="1078"/>
      <c r="N1631" s="1079"/>
      <c r="O1631" s="38"/>
      <c r="P1631" s="284"/>
      <c r="Q1631" s="285"/>
      <c r="R1631" s="285"/>
      <c r="S1631" s="274"/>
      <c r="T1631" s="274"/>
      <c r="U1631" s="285"/>
      <c r="V1631" s="285"/>
      <c r="W1631" s="286" t="b">
        <f>W1625</f>
        <v>0</v>
      </c>
    </row>
    <row r="1632" spans="1:23" ht="5.0999999999999996" customHeight="1" x14ac:dyDescent="0.2">
      <c r="C1632" s="354"/>
      <c r="D1632" s="358"/>
      <c r="E1632" s="355"/>
      <c r="F1632" s="355"/>
      <c r="G1632" s="355"/>
      <c r="H1632" s="355"/>
      <c r="I1632" s="355"/>
      <c r="J1632" s="355"/>
      <c r="K1632" s="355"/>
      <c r="L1632" s="355"/>
      <c r="M1632" s="355"/>
      <c r="N1632" s="356"/>
      <c r="W1632" s="283"/>
    </row>
    <row r="1633" spans="2:23" ht="12.75" customHeight="1" thickBot="1" x14ac:dyDescent="0.25">
      <c r="C1633" s="354"/>
      <c r="D1633" s="358"/>
      <c r="E1633" s="360"/>
      <c r="F1633" s="1199" t="str">
        <f>Translations!$B$210</f>
        <v>Référence de fichiers externes, le cas échéant</v>
      </c>
      <c r="G1633" s="1199"/>
      <c r="H1633" s="1199"/>
      <c r="I1633" s="1199"/>
      <c r="J1633" s="1199"/>
      <c r="K1633" s="1049"/>
      <c r="L1633" s="1049"/>
      <c r="M1633" s="1049"/>
      <c r="N1633" s="1049"/>
      <c r="W1633" s="290" t="b">
        <f>W1631</f>
        <v>0</v>
      </c>
    </row>
    <row r="1634" spans="2:23" ht="5.0999999999999996" customHeight="1" x14ac:dyDescent="0.2">
      <c r="C1634" s="354"/>
      <c r="D1634" s="358"/>
      <c r="E1634" s="355"/>
      <c r="F1634" s="355"/>
      <c r="G1634" s="355"/>
      <c r="H1634" s="355"/>
      <c r="I1634" s="355"/>
      <c r="J1634" s="355"/>
      <c r="K1634" s="355"/>
      <c r="L1634" s="355"/>
      <c r="M1634" s="355"/>
      <c r="N1634" s="356"/>
      <c r="P1634" s="280"/>
    </row>
    <row r="1635" spans="2:23" ht="12.75" customHeight="1" thickBot="1" x14ac:dyDescent="0.25">
      <c r="C1635" s="354"/>
      <c r="D1635" s="358" t="s">
        <v>120</v>
      </c>
      <c r="E1635" s="1140" t="str">
        <f>Translations!$B$345</f>
        <v>Le CO2 transféré importé ou exporté est-il pertinent?</v>
      </c>
      <c r="F1635" s="1140"/>
      <c r="G1635" s="1140"/>
      <c r="H1635" s="1140"/>
      <c r="I1635" s="1140"/>
      <c r="J1635" s="1140"/>
      <c r="K1635" s="1140"/>
      <c r="L1635" s="1140"/>
      <c r="M1635" s="1141"/>
      <c r="N1635" s="1141"/>
      <c r="P1635" s="280"/>
      <c r="T1635" s="19"/>
    </row>
    <row r="1636" spans="2:23" ht="5.0999999999999996" customHeight="1" thickBot="1" x14ac:dyDescent="0.25">
      <c r="C1636" s="354"/>
      <c r="D1636" s="355"/>
      <c r="E1636" s="1142"/>
      <c r="F1636" s="1143"/>
      <c r="G1636" s="1143"/>
      <c r="H1636" s="1143"/>
      <c r="I1636" s="1143"/>
      <c r="J1636" s="1143"/>
      <c r="K1636" s="1143"/>
      <c r="L1636" s="1143"/>
      <c r="M1636" s="1143"/>
      <c r="N1636" s="1144"/>
      <c r="W1636" s="297" t="s">
        <v>417</v>
      </c>
    </row>
    <row r="1637" spans="2:23" ht="25.5" customHeight="1" x14ac:dyDescent="0.2">
      <c r="C1637" s="354"/>
      <c r="D1637" s="355"/>
      <c r="E1637" s="355"/>
      <c r="F1637" s="1117"/>
      <c r="G1637" s="1118"/>
      <c r="H1637" s="1118"/>
      <c r="I1637" s="1118"/>
      <c r="J1637" s="1118"/>
      <c r="K1637" s="1118"/>
      <c r="L1637" s="1118"/>
      <c r="M1637" s="1118"/>
      <c r="N1637" s="1119"/>
      <c r="W1637" s="281" t="b">
        <f>AND(M1635&lt;&gt;"",M1635=FALSE)</f>
        <v>0</v>
      </c>
    </row>
    <row r="1638" spans="2:23" ht="5.0999999999999996" customHeight="1" x14ac:dyDescent="0.2">
      <c r="C1638" s="354"/>
      <c r="D1638" s="355"/>
      <c r="E1638" s="355"/>
      <c r="F1638" s="355"/>
      <c r="G1638" s="355"/>
      <c r="H1638" s="355"/>
      <c r="I1638" s="355"/>
      <c r="J1638" s="355"/>
      <c r="K1638" s="355"/>
      <c r="L1638" s="355"/>
      <c r="M1638" s="355"/>
      <c r="N1638" s="356"/>
      <c r="W1638" s="283"/>
    </row>
    <row r="1639" spans="2:23" ht="12.75" customHeight="1" thickBot="1" x14ac:dyDescent="0.25">
      <c r="C1639" s="354"/>
      <c r="D1639" s="355"/>
      <c r="E1639" s="355"/>
      <c r="F1639" s="1199" t="str">
        <f>Translations!$B$210</f>
        <v>Référence de fichiers externes, le cas échéant</v>
      </c>
      <c r="G1639" s="1199"/>
      <c r="H1639" s="1199"/>
      <c r="I1639" s="1199"/>
      <c r="J1639" s="1199"/>
      <c r="K1639" s="1049"/>
      <c r="L1639" s="1049"/>
      <c r="M1639" s="1049"/>
      <c r="N1639" s="1049"/>
      <c r="W1639" s="305" t="b">
        <f>W1637</f>
        <v>0</v>
      </c>
    </row>
    <row r="1640" spans="2:23" ht="5.0999999999999996" customHeight="1" x14ac:dyDescent="0.2">
      <c r="C1640" s="354"/>
      <c r="D1640" s="358"/>
      <c r="E1640" s="355"/>
      <c r="F1640" s="355"/>
      <c r="G1640" s="355"/>
      <c r="H1640" s="355"/>
      <c r="I1640" s="355"/>
      <c r="J1640" s="355"/>
      <c r="K1640" s="355"/>
      <c r="L1640" s="355"/>
      <c r="M1640" s="355"/>
      <c r="N1640" s="356"/>
    </row>
    <row r="1641" spans="2:23" ht="5.0999999999999996" customHeight="1" x14ac:dyDescent="0.2">
      <c r="C1641" s="351"/>
      <c r="D1641" s="364"/>
      <c r="E1641" s="352"/>
      <c r="F1641" s="352"/>
      <c r="G1641" s="352"/>
      <c r="H1641" s="352"/>
      <c r="I1641" s="352"/>
      <c r="J1641" s="352"/>
      <c r="K1641" s="352"/>
      <c r="L1641" s="352"/>
      <c r="M1641" s="352"/>
      <c r="N1641" s="353"/>
    </row>
    <row r="1642" spans="2:23" ht="12.75" customHeight="1" x14ac:dyDescent="0.2">
      <c r="C1642" s="354"/>
      <c r="D1642" s="357" t="s">
        <v>117</v>
      </c>
      <c r="E1642" s="1216" t="str">
        <f>Translations!$B$831</f>
        <v>Apport d’énergie à cette sous-installation et facteur d’émission pertinent</v>
      </c>
      <c r="F1642" s="1216"/>
      <c r="G1642" s="1216"/>
      <c r="H1642" s="1216"/>
      <c r="I1642" s="1216"/>
      <c r="J1642" s="1216"/>
      <c r="K1642" s="1216"/>
      <c r="L1642" s="1216"/>
      <c r="M1642" s="1216"/>
      <c r="N1642" s="1217"/>
    </row>
    <row r="1643" spans="2:23" ht="5.0999999999999996" customHeight="1" x14ac:dyDescent="0.2">
      <c r="C1643" s="354"/>
      <c r="D1643" s="355"/>
      <c r="E1643" s="1209"/>
      <c r="F1643" s="1210"/>
      <c r="G1643" s="1210"/>
      <c r="H1643" s="1210"/>
      <c r="I1643" s="1210"/>
      <c r="J1643" s="1210"/>
      <c r="K1643" s="1210"/>
      <c r="L1643" s="1210"/>
      <c r="M1643" s="1210"/>
      <c r="N1643" s="1211"/>
    </row>
    <row r="1644" spans="2:23" ht="12.75" customHeight="1" x14ac:dyDescent="0.2">
      <c r="C1644" s="354"/>
      <c r="D1644" s="358" t="s">
        <v>118</v>
      </c>
      <c r="E1644" s="1140" t="str">
        <f>Translations!$B$249</f>
        <v>Informations relatives à la méthode appliquée</v>
      </c>
      <c r="F1644" s="1140"/>
      <c r="G1644" s="1140"/>
      <c r="H1644" s="1140"/>
      <c r="I1644" s="1140"/>
      <c r="J1644" s="1140"/>
      <c r="K1644" s="1140"/>
      <c r="L1644" s="1140"/>
      <c r="M1644" s="1140"/>
      <c r="N1644" s="1208"/>
      <c r="P1644" s="280"/>
    </row>
    <row r="1645" spans="2:23" ht="25.5" customHeight="1" x14ac:dyDescent="0.2">
      <c r="B1645" s="273"/>
      <c r="C1645" s="354"/>
      <c r="D1645" s="355"/>
      <c r="E1645" s="355"/>
      <c r="F1645" s="372"/>
      <c r="G1645" s="355"/>
      <c r="H1645" s="355"/>
      <c r="I1645" s="1215" t="str">
        <f>Translations!$B$254</f>
        <v>Source de données</v>
      </c>
      <c r="J1645" s="1215"/>
      <c r="K1645" s="1215" t="str">
        <f>Translations!$B$255</f>
        <v>Autre source de données (le cas échéant)</v>
      </c>
      <c r="L1645" s="1215"/>
      <c r="M1645" s="1215" t="str">
        <f>Translations!$B$255</f>
        <v>Autre source de données (le cas échéant)</v>
      </c>
      <c r="N1645" s="1215"/>
    </row>
    <row r="1646" spans="2:23" ht="12.75" customHeight="1" x14ac:dyDescent="0.2">
      <c r="B1646" s="273"/>
      <c r="C1646" s="354"/>
      <c r="D1646" s="358"/>
      <c r="E1646" s="360" t="s">
        <v>864</v>
      </c>
      <c r="F1646" s="1214" t="str">
        <f>Translations!$B$833</f>
        <v>Apport de combustible et de matières</v>
      </c>
      <c r="G1646" s="1214"/>
      <c r="H1646" s="1212"/>
      <c r="I1646" s="1087"/>
      <c r="J1646" s="1088"/>
      <c r="K1646" s="1089"/>
      <c r="L1646" s="1090"/>
      <c r="M1646" s="1089"/>
      <c r="N1646" s="1091"/>
    </row>
    <row r="1647" spans="2:23" ht="12.75" customHeight="1" x14ac:dyDescent="0.2">
      <c r="B1647" s="273"/>
      <c r="C1647" s="354"/>
      <c r="D1647" s="358"/>
      <c r="E1647" s="360" t="s">
        <v>865</v>
      </c>
      <c r="F1647" s="1214" t="str">
        <f>Translations!$B$826</f>
        <v>Apport d’électricité pour la production de chaleur</v>
      </c>
      <c r="G1647" s="1214"/>
      <c r="H1647" s="1212"/>
      <c r="I1647" s="1184"/>
      <c r="J1647" s="1184"/>
      <c r="K1647" s="1111"/>
      <c r="L1647" s="1111"/>
      <c r="M1647" s="1111"/>
      <c r="N1647" s="1111"/>
    </row>
    <row r="1648" spans="2:23" ht="12.75" customHeight="1" x14ac:dyDescent="0.2">
      <c r="B1648" s="273"/>
      <c r="C1648" s="354"/>
      <c r="D1648" s="358"/>
      <c r="E1648" s="360" t="s">
        <v>866</v>
      </c>
      <c r="F1648" s="1214" t="str">
        <f>Translations!$B$353</f>
        <v>Facteur d’émission pondéré</v>
      </c>
      <c r="G1648" s="1214"/>
      <c r="H1648" s="1212"/>
      <c r="I1648" s="1087"/>
      <c r="J1648" s="1088"/>
      <c r="K1648" s="1089"/>
      <c r="L1648" s="1090"/>
      <c r="M1648" s="1089"/>
      <c r="N1648" s="1091"/>
    </row>
    <row r="1649" spans="2:23" ht="5.0999999999999996" customHeight="1" x14ac:dyDescent="0.2">
      <c r="B1649" s="273"/>
      <c r="C1649" s="354"/>
      <c r="D1649" s="358"/>
      <c r="E1649" s="355"/>
      <c r="F1649" s="355"/>
      <c r="G1649" s="355"/>
      <c r="H1649" s="355"/>
      <c r="I1649" s="355"/>
      <c r="J1649" s="355"/>
      <c r="K1649" s="355"/>
      <c r="L1649" s="355"/>
      <c r="M1649" s="355"/>
      <c r="N1649" s="356"/>
    </row>
    <row r="1650" spans="2:23" ht="12.75" customHeight="1" x14ac:dyDescent="0.2">
      <c r="B1650" s="273"/>
      <c r="C1650" s="354"/>
      <c r="D1650" s="358"/>
      <c r="E1650" s="360" t="s">
        <v>867</v>
      </c>
      <c r="F1650" s="1218" t="str">
        <f>Translations!$B$257</f>
        <v>Description de la méthode appliquée</v>
      </c>
      <c r="G1650" s="1218"/>
      <c r="H1650" s="1218"/>
      <c r="I1650" s="1218"/>
      <c r="J1650" s="1218"/>
      <c r="K1650" s="1218"/>
      <c r="L1650" s="1218"/>
      <c r="M1650" s="1218"/>
      <c r="N1650" s="1219"/>
    </row>
    <row r="1651" spans="2:23" ht="5.0999999999999996" customHeight="1" x14ac:dyDescent="0.2">
      <c r="B1651" s="273"/>
      <c r="C1651" s="354"/>
      <c r="D1651" s="355"/>
      <c r="E1651" s="359"/>
      <c r="F1651" s="369"/>
      <c r="G1651" s="370"/>
      <c r="H1651" s="370"/>
      <c r="I1651" s="370"/>
      <c r="J1651" s="370"/>
      <c r="K1651" s="370"/>
      <c r="L1651" s="370"/>
      <c r="M1651" s="370"/>
      <c r="N1651" s="371"/>
    </row>
    <row r="1652" spans="2:23" ht="12.75" customHeight="1" x14ac:dyDescent="0.2">
      <c r="B1652" s="273"/>
      <c r="C1652" s="354"/>
      <c r="D1652" s="358"/>
      <c r="E1652" s="360"/>
      <c r="F1652" s="1135" t="str">
        <f>IF(I1538&lt;&gt;"",HYPERLINK("#" &amp; Q1652,EUConst_MsgDescription),"")</f>
        <v/>
      </c>
      <c r="G1652" s="1114"/>
      <c r="H1652" s="1114"/>
      <c r="I1652" s="1114"/>
      <c r="J1652" s="1114"/>
      <c r="K1652" s="1114"/>
      <c r="L1652" s="1114"/>
      <c r="M1652" s="1114"/>
      <c r="N1652" s="1115"/>
      <c r="P1652" s="24" t="s">
        <v>441</v>
      </c>
      <c r="Q1652" s="414" t="str">
        <f>"#"&amp;ADDRESS(ROW($C$10),COLUMN($C$10))</f>
        <v>#$C$10</v>
      </c>
    </row>
    <row r="1653" spans="2:23" ht="5.0999999999999996" customHeight="1" x14ac:dyDescent="0.2">
      <c r="B1653" s="273"/>
      <c r="C1653" s="354"/>
      <c r="D1653" s="358"/>
      <c r="E1653" s="361"/>
      <c r="F1653" s="1136"/>
      <c r="G1653" s="1136"/>
      <c r="H1653" s="1136"/>
      <c r="I1653" s="1136"/>
      <c r="J1653" s="1136"/>
      <c r="K1653" s="1136"/>
      <c r="L1653" s="1136"/>
      <c r="M1653" s="1136"/>
      <c r="N1653" s="1137"/>
      <c r="P1653" s="280"/>
    </row>
    <row r="1654" spans="2:23" ht="50.1" customHeight="1" x14ac:dyDescent="0.2">
      <c r="B1654" s="273"/>
      <c r="C1654" s="354"/>
      <c r="D1654" s="361"/>
      <c r="E1654" s="361"/>
      <c r="F1654" s="1077"/>
      <c r="G1654" s="1078"/>
      <c r="H1654" s="1078"/>
      <c r="I1654" s="1078"/>
      <c r="J1654" s="1078"/>
      <c r="K1654" s="1078"/>
      <c r="L1654" s="1078"/>
      <c r="M1654" s="1078"/>
      <c r="N1654" s="1079"/>
    </row>
    <row r="1655" spans="2:23" ht="5.0999999999999996" customHeight="1" thickBot="1" x14ac:dyDescent="0.25">
      <c r="B1655" s="273"/>
      <c r="C1655" s="354"/>
      <c r="D1655" s="358"/>
      <c r="E1655" s="355"/>
      <c r="F1655" s="355"/>
      <c r="G1655" s="355"/>
      <c r="H1655" s="355"/>
      <c r="I1655" s="355"/>
      <c r="J1655" s="355"/>
      <c r="K1655" s="355"/>
      <c r="L1655" s="355"/>
      <c r="M1655" s="355"/>
      <c r="N1655" s="356"/>
    </row>
    <row r="1656" spans="2:23" ht="12.75" customHeight="1" x14ac:dyDescent="0.2">
      <c r="B1656" s="273"/>
      <c r="C1656" s="354"/>
      <c r="D1656" s="358"/>
      <c r="E1656" s="360"/>
      <c r="F1656" s="1199" t="str">
        <f>Translations!$B$210</f>
        <v>Référence de fichiers externes, le cas échéant</v>
      </c>
      <c r="G1656" s="1199"/>
      <c r="H1656" s="1199"/>
      <c r="I1656" s="1199"/>
      <c r="J1656" s="1199"/>
      <c r="K1656" s="1049"/>
      <c r="L1656" s="1049"/>
      <c r="M1656" s="1049"/>
      <c r="N1656" s="1049"/>
      <c r="W1656" s="297" t="s">
        <v>417</v>
      </c>
    </row>
    <row r="1657" spans="2:23" ht="5.0999999999999996" customHeight="1" x14ac:dyDescent="0.2">
      <c r="B1657" s="273"/>
      <c r="C1657" s="354"/>
      <c r="D1657" s="358"/>
      <c r="E1657" s="355"/>
      <c r="F1657" s="355"/>
      <c r="G1657" s="355"/>
      <c r="H1657" s="355"/>
      <c r="I1657" s="355"/>
      <c r="J1657" s="355"/>
      <c r="K1657" s="355"/>
      <c r="L1657" s="355"/>
      <c r="M1657" s="355"/>
      <c r="N1657" s="356"/>
      <c r="P1657" s="280"/>
      <c r="W1657" s="283"/>
    </row>
    <row r="1658" spans="2:23" ht="12.75" customHeight="1" x14ac:dyDescent="0.2">
      <c r="B1658" s="273"/>
      <c r="C1658" s="354"/>
      <c r="D1658" s="358" t="s">
        <v>119</v>
      </c>
      <c r="E1658" s="1220" t="str">
        <f>Translations!$B$258</f>
        <v>La hiérarchie a-t-elle été respectée?</v>
      </c>
      <c r="F1658" s="1220"/>
      <c r="G1658" s="1220"/>
      <c r="H1658" s="1221"/>
      <c r="I1658" s="291"/>
      <c r="J1658" s="366" t="str">
        <f>Translations!$B$259</f>
        <v xml:space="preserve"> Si tel n'est pas le cas, pourquoi?</v>
      </c>
      <c r="K1658" s="1087"/>
      <c r="L1658" s="1088"/>
      <c r="M1658" s="1088"/>
      <c r="N1658" s="1104"/>
      <c r="P1658" s="280"/>
      <c r="W1658" s="289" t="b">
        <f>AND(I1658&lt;&gt;"",I1658=TRUE)</f>
        <v>0</v>
      </c>
    </row>
    <row r="1659" spans="2:23" ht="5.0999999999999996" customHeight="1" x14ac:dyDescent="0.2">
      <c r="B1659" s="273"/>
      <c r="C1659" s="354"/>
      <c r="D1659" s="355"/>
      <c r="E1659" s="581"/>
      <c r="F1659" s="581"/>
      <c r="G1659" s="581"/>
      <c r="H1659" s="581"/>
      <c r="I1659" s="581"/>
      <c r="J1659" s="581"/>
      <c r="K1659" s="581"/>
      <c r="L1659" s="581"/>
      <c r="M1659" s="581"/>
      <c r="N1659" s="582"/>
      <c r="P1659" s="280"/>
      <c r="V1659" s="285"/>
      <c r="W1659" s="283"/>
    </row>
    <row r="1660" spans="2:23" ht="12.75" customHeight="1" x14ac:dyDescent="0.2">
      <c r="B1660" s="273"/>
      <c r="C1660" s="354"/>
      <c r="D1660" s="367"/>
      <c r="E1660" s="367"/>
      <c r="F1660" s="1218" t="str">
        <f>Translations!$B$264</f>
        <v>Autres précisions concernant l’écart pris rapport à la hiérarchie</v>
      </c>
      <c r="G1660" s="1218"/>
      <c r="H1660" s="1218"/>
      <c r="I1660" s="1218"/>
      <c r="J1660" s="1218"/>
      <c r="K1660" s="1218"/>
      <c r="L1660" s="1218"/>
      <c r="M1660" s="1218"/>
      <c r="N1660" s="1219"/>
      <c r="P1660" s="280"/>
      <c r="V1660" s="285"/>
      <c r="W1660" s="283"/>
    </row>
    <row r="1661" spans="2:23" ht="25.5" customHeight="1" thickBot="1" x14ac:dyDescent="0.25">
      <c r="B1661" s="273"/>
      <c r="C1661" s="354"/>
      <c r="D1661" s="367"/>
      <c r="E1661" s="367"/>
      <c r="F1661" s="1077"/>
      <c r="G1661" s="1078"/>
      <c r="H1661" s="1078"/>
      <c r="I1661" s="1078"/>
      <c r="J1661" s="1078"/>
      <c r="K1661" s="1078"/>
      <c r="L1661" s="1078"/>
      <c r="M1661" s="1078"/>
      <c r="N1661" s="1079"/>
      <c r="P1661" s="280"/>
      <c r="V1661" s="285"/>
      <c r="W1661" s="300" t="b">
        <f>W1658</f>
        <v>0</v>
      </c>
    </row>
    <row r="1662" spans="2:23" ht="5.0999999999999996" customHeight="1" x14ac:dyDescent="0.2">
      <c r="B1662" s="273"/>
      <c r="C1662" s="354"/>
      <c r="D1662" s="358"/>
      <c r="E1662" s="355"/>
      <c r="F1662" s="355"/>
      <c r="G1662" s="355"/>
      <c r="H1662" s="355"/>
      <c r="I1662" s="355"/>
      <c r="J1662" s="355"/>
      <c r="K1662" s="355"/>
      <c r="L1662" s="355"/>
      <c r="M1662" s="355"/>
      <c r="N1662" s="356"/>
      <c r="W1662" s="285"/>
    </row>
    <row r="1663" spans="2:23" ht="5.0999999999999996" customHeight="1" x14ac:dyDescent="0.2">
      <c r="B1663" s="273"/>
      <c r="C1663" s="351"/>
      <c r="D1663" s="364"/>
      <c r="E1663" s="352"/>
      <c r="F1663" s="352"/>
      <c r="G1663" s="352"/>
      <c r="H1663" s="352"/>
      <c r="I1663" s="352"/>
      <c r="J1663" s="352"/>
      <c r="K1663" s="352"/>
      <c r="L1663" s="352"/>
      <c r="M1663" s="352"/>
      <c r="N1663" s="353"/>
    </row>
    <row r="1664" spans="2:23" ht="12.75" customHeight="1" x14ac:dyDescent="0.2">
      <c r="B1664" s="273"/>
      <c r="C1664" s="354"/>
      <c r="D1664" s="357" t="s">
        <v>943</v>
      </c>
      <c r="E1664" s="1216" t="str">
        <f>Translations!$B$354</f>
        <v>Importation de chaleur mesurable dans cette sous-installation et exportation à partir de celle-ci</v>
      </c>
      <c r="F1664" s="1216"/>
      <c r="G1664" s="1216"/>
      <c r="H1664" s="1216"/>
      <c r="I1664" s="1216"/>
      <c r="J1664" s="1216"/>
      <c r="K1664" s="1216"/>
      <c r="L1664" s="1216"/>
      <c r="M1664" s="1216"/>
      <c r="N1664" s="1217"/>
      <c r="P1664" s="280"/>
      <c r="S1664" s="285"/>
      <c r="T1664" s="285"/>
    </row>
    <row r="1665" spans="1:23" ht="12.75" customHeight="1" x14ac:dyDescent="0.2">
      <c r="B1665" s="273"/>
      <c r="C1665" s="354"/>
      <c r="D1665" s="358" t="s">
        <v>118</v>
      </c>
      <c r="E1665" s="1140" t="str">
        <f>Translations!$B$357</f>
        <v>Les flux de chaleur mesurable sont-ils pertinents pour la sous-installation?</v>
      </c>
      <c r="F1665" s="1140"/>
      <c r="G1665" s="1140"/>
      <c r="H1665" s="1140"/>
      <c r="I1665" s="1140"/>
      <c r="J1665" s="1140"/>
      <c r="K1665" s="1140"/>
      <c r="L1665" s="1140"/>
      <c r="M1665" s="1141"/>
      <c r="N1665" s="1141"/>
      <c r="P1665" s="280"/>
    </row>
    <row r="1666" spans="1:23" ht="12.75" customHeight="1" x14ac:dyDescent="0.2">
      <c r="B1666" s="273"/>
      <c r="C1666" s="354"/>
      <c r="D1666" s="358"/>
      <c r="E1666" s="355"/>
      <c r="F1666" s="355"/>
      <c r="G1666" s="355"/>
      <c r="H1666" s="355"/>
      <c r="I1666" s="355"/>
      <c r="J1666" s="1121" t="str">
        <f>IF(I1538="","",IF(AND(M1665&lt;&gt;"",M1665=FALSE),HYPERLINK(Q1666,EUconst_MsgGoOn),""))</f>
        <v/>
      </c>
      <c r="K1666" s="1122"/>
      <c r="L1666" s="1122"/>
      <c r="M1666" s="1122"/>
      <c r="N1666" s="1123"/>
      <c r="P1666" s="24" t="s">
        <v>441</v>
      </c>
      <c r="Q1666" s="414" t="str">
        <f>"#"&amp;ADDRESS(ROW(D1706),COLUMN(D1706))</f>
        <v>#$D$1706</v>
      </c>
    </row>
    <row r="1667" spans="1:23" ht="5.0999999999999996" customHeight="1" x14ac:dyDescent="0.2">
      <c r="B1667" s="273"/>
      <c r="C1667" s="354"/>
      <c r="D1667" s="358"/>
      <c r="E1667" s="358"/>
      <c r="F1667" s="358"/>
      <c r="G1667" s="358"/>
      <c r="H1667" s="358"/>
      <c r="I1667" s="358"/>
      <c r="J1667" s="358"/>
      <c r="K1667" s="358"/>
      <c r="L1667" s="358"/>
      <c r="M1667" s="358"/>
      <c r="N1667" s="365"/>
      <c r="P1667" s="24"/>
    </row>
    <row r="1668" spans="1:23" ht="12.75" customHeight="1" x14ac:dyDescent="0.2">
      <c r="B1668" s="273"/>
      <c r="C1668" s="354"/>
      <c r="D1668" s="358" t="s">
        <v>119</v>
      </c>
      <c r="E1668" s="1140" t="str">
        <f>Translations!$B$249</f>
        <v>Informations relatives à la méthode appliquée</v>
      </c>
      <c r="F1668" s="1140"/>
      <c r="G1668" s="1140"/>
      <c r="H1668" s="1140"/>
      <c r="I1668" s="1140"/>
      <c r="J1668" s="1140"/>
      <c r="K1668" s="1140"/>
      <c r="L1668" s="1140"/>
      <c r="M1668" s="1140"/>
      <c r="N1668" s="1208"/>
      <c r="P1668" s="280"/>
    </row>
    <row r="1669" spans="1:23" ht="25.5" customHeight="1" thickBot="1" x14ac:dyDescent="0.25">
      <c r="B1669" s="273"/>
      <c r="C1669" s="354"/>
      <c r="D1669" s="355"/>
      <c r="E1669" s="355"/>
      <c r="F1669" s="355"/>
      <c r="G1669" s="355"/>
      <c r="H1669" s="355"/>
      <c r="I1669" s="1215" t="str">
        <f>Translations!$B$254</f>
        <v>Source de données</v>
      </c>
      <c r="J1669" s="1215"/>
      <c r="K1669" s="1215" t="str">
        <f>Translations!$B$255</f>
        <v>Autre source de données (le cas échéant)</v>
      </c>
      <c r="L1669" s="1215"/>
      <c r="M1669" s="1215" t="str">
        <f>Translations!$B$255</f>
        <v>Autre source de données (le cas échéant)</v>
      </c>
      <c r="N1669" s="1215"/>
      <c r="P1669" s="280"/>
      <c r="W1669" s="274" t="s">
        <v>417</v>
      </c>
    </row>
    <row r="1670" spans="1:23" ht="12.75" customHeight="1" x14ac:dyDescent="0.2">
      <c r="B1670" s="273"/>
      <c r="C1670" s="354"/>
      <c r="D1670" s="358"/>
      <c r="E1670" s="360" t="s">
        <v>864</v>
      </c>
      <c r="F1670" s="1222" t="str">
        <f>Translations!$B$359</f>
        <v>Chaleur mesurable importée</v>
      </c>
      <c r="G1670" s="1222"/>
      <c r="H1670" s="1223"/>
      <c r="I1670" s="1082"/>
      <c r="J1670" s="1083"/>
      <c r="K1670" s="1084"/>
      <c r="L1670" s="1085"/>
      <c r="M1670" s="1084"/>
      <c r="N1670" s="1086"/>
      <c r="W1670" s="281" t="b">
        <f>AND(M1665&lt;&gt;"",M1665=FALSE)</f>
        <v>0</v>
      </c>
    </row>
    <row r="1671" spans="1:23" ht="12.75" customHeight="1" x14ac:dyDescent="0.2">
      <c r="B1671" s="273"/>
      <c r="C1671" s="354"/>
      <c r="D1671" s="358"/>
      <c r="E1671" s="360" t="s">
        <v>865</v>
      </c>
      <c r="F1671" s="1224" t="str">
        <f>Translations!$B$360</f>
        <v>Chaleur mesurable issue de pâte à papier</v>
      </c>
      <c r="G1671" s="1224"/>
      <c r="H1671" s="1225"/>
      <c r="I1671" s="1226"/>
      <c r="J1671" s="1227"/>
      <c r="K1671" s="1138"/>
      <c r="L1671" s="1228"/>
      <c r="M1671" s="1138"/>
      <c r="N1671" s="1139"/>
      <c r="W1671" s="282" t="b">
        <f>W1670</f>
        <v>0</v>
      </c>
    </row>
    <row r="1672" spans="1:23" ht="12.75" customHeight="1" x14ac:dyDescent="0.2">
      <c r="B1672" s="273"/>
      <c r="C1672" s="354"/>
      <c r="D1672" s="358"/>
      <c r="E1672" s="360" t="s">
        <v>866</v>
      </c>
      <c r="F1672" s="1224" t="str">
        <f>Translations!$B$361</f>
        <v>Chaleur mesurable issue de la production d’acide nitrique</v>
      </c>
      <c r="G1672" s="1224"/>
      <c r="H1672" s="1225"/>
      <c r="I1672" s="1226"/>
      <c r="J1672" s="1227"/>
      <c r="K1672" s="1138"/>
      <c r="L1672" s="1228"/>
      <c r="M1672" s="1138"/>
      <c r="N1672" s="1139"/>
      <c r="W1672" s="282" t="b">
        <f>W1671</f>
        <v>0</v>
      </c>
    </row>
    <row r="1673" spans="1:23" ht="12.75" customHeight="1" x14ac:dyDescent="0.2">
      <c r="B1673" s="273"/>
      <c r="C1673" s="354"/>
      <c r="D1673" s="358"/>
      <c r="E1673" s="360" t="s">
        <v>867</v>
      </c>
      <c r="F1673" s="1229" t="str">
        <f>Translations!$B$362</f>
        <v>Chaleur mesurable exportée</v>
      </c>
      <c r="G1673" s="1229"/>
      <c r="H1673" s="1230"/>
      <c r="I1673" s="1094"/>
      <c r="J1673" s="1131"/>
      <c r="K1673" s="1096"/>
      <c r="L1673" s="1132"/>
      <c r="M1673" s="1096"/>
      <c r="N1673" s="1097"/>
      <c r="W1673" s="282" t="b">
        <f>W1672</f>
        <v>0</v>
      </c>
    </row>
    <row r="1674" spans="1:23" ht="12.75" customHeight="1" x14ac:dyDescent="0.2">
      <c r="B1674" s="273"/>
      <c r="C1674" s="354"/>
      <c r="D1674" s="358"/>
      <c r="E1674" s="360" t="s">
        <v>868</v>
      </c>
      <c r="F1674" s="1214" t="str">
        <f>Translations!$B$274</f>
        <v xml:space="preserve">Flux de chaleur mesurable nette </v>
      </c>
      <c r="G1674" s="1214"/>
      <c r="H1674" s="1212"/>
      <c r="I1674" s="1087"/>
      <c r="J1674" s="1088"/>
      <c r="K1674" s="1089"/>
      <c r="L1674" s="1090"/>
      <c r="M1674" s="1089"/>
      <c r="N1674" s="1091"/>
      <c r="W1674" s="282" t="b">
        <f>W1673</f>
        <v>0</v>
      </c>
    </row>
    <row r="1675" spans="1:23" ht="5.0999999999999996" customHeight="1" x14ac:dyDescent="0.2">
      <c r="B1675" s="273"/>
      <c r="C1675" s="354"/>
      <c r="D1675" s="358"/>
      <c r="E1675" s="355"/>
      <c r="F1675" s="355"/>
      <c r="G1675" s="355"/>
      <c r="H1675" s="355"/>
      <c r="I1675" s="355"/>
      <c r="J1675" s="355"/>
      <c r="K1675" s="355"/>
      <c r="L1675" s="355"/>
      <c r="M1675" s="355"/>
      <c r="N1675" s="356"/>
      <c r="P1675" s="280"/>
      <c r="W1675" s="283"/>
    </row>
    <row r="1676" spans="1:23" ht="12.75" customHeight="1" x14ac:dyDescent="0.2">
      <c r="B1676" s="273"/>
      <c r="C1676" s="354"/>
      <c r="D1676" s="358"/>
      <c r="E1676" s="360" t="s">
        <v>868</v>
      </c>
      <c r="F1676" s="1218" t="str">
        <f>Translations!$B$257</f>
        <v>Description de la méthode appliquée</v>
      </c>
      <c r="G1676" s="1218"/>
      <c r="H1676" s="1218"/>
      <c r="I1676" s="1218"/>
      <c r="J1676" s="1218"/>
      <c r="K1676" s="1218"/>
      <c r="L1676" s="1218"/>
      <c r="M1676" s="1218"/>
      <c r="N1676" s="1219"/>
      <c r="P1676" s="280"/>
      <c r="W1676" s="283"/>
    </row>
    <row r="1677" spans="1:23" ht="5.0999999999999996" customHeight="1" x14ac:dyDescent="0.2">
      <c r="B1677" s="273"/>
      <c r="C1677" s="354"/>
      <c r="D1677" s="355"/>
      <c r="E1677" s="359"/>
      <c r="F1677" s="577"/>
      <c r="G1677" s="584"/>
      <c r="H1677" s="584"/>
      <c r="I1677" s="584"/>
      <c r="J1677" s="584"/>
      <c r="K1677" s="584"/>
      <c r="L1677" s="584"/>
      <c r="M1677" s="584"/>
      <c r="N1677" s="585"/>
      <c r="W1677" s="283"/>
    </row>
    <row r="1678" spans="1:23" ht="12.75" customHeight="1" x14ac:dyDescent="0.2">
      <c r="B1678" s="273"/>
      <c r="C1678" s="354"/>
      <c r="D1678" s="358"/>
      <c r="E1678" s="360"/>
      <c r="F1678" s="1135" t="str">
        <f>IF(I1538&lt;&gt;"",HYPERLINK("#" &amp; Q1678,EUConst_MsgDescription),"")</f>
        <v/>
      </c>
      <c r="G1678" s="1114"/>
      <c r="H1678" s="1114"/>
      <c r="I1678" s="1114"/>
      <c r="J1678" s="1114"/>
      <c r="K1678" s="1114"/>
      <c r="L1678" s="1114"/>
      <c r="M1678" s="1114"/>
      <c r="N1678" s="1115"/>
      <c r="P1678" s="24" t="s">
        <v>441</v>
      </c>
      <c r="Q1678" s="414" t="str">
        <f>"#"&amp;ADDRESS(ROW($C$10),COLUMN($C$10))</f>
        <v>#$C$10</v>
      </c>
      <c r="W1678" s="283"/>
    </row>
    <row r="1679" spans="1:23" ht="5.0999999999999996" customHeight="1" x14ac:dyDescent="0.2">
      <c r="C1679" s="354"/>
      <c r="D1679" s="358"/>
      <c r="E1679" s="361"/>
      <c r="F1679" s="1136"/>
      <c r="G1679" s="1136"/>
      <c r="H1679" s="1136"/>
      <c r="I1679" s="1136"/>
      <c r="J1679" s="1136"/>
      <c r="K1679" s="1136"/>
      <c r="L1679" s="1136"/>
      <c r="M1679" s="1136"/>
      <c r="N1679" s="1137"/>
      <c r="P1679" s="280"/>
      <c r="W1679" s="283"/>
    </row>
    <row r="1680" spans="1:23" s="278" customFormat="1" ht="50.1" customHeight="1" x14ac:dyDescent="0.2">
      <c r="A1680" s="285"/>
      <c r="B1680" s="12"/>
      <c r="C1680" s="354"/>
      <c r="D1680" s="361"/>
      <c r="E1680" s="361"/>
      <c r="F1680" s="1077"/>
      <c r="G1680" s="1078"/>
      <c r="H1680" s="1078"/>
      <c r="I1680" s="1078"/>
      <c r="J1680" s="1078"/>
      <c r="K1680" s="1078"/>
      <c r="L1680" s="1078"/>
      <c r="M1680" s="1078"/>
      <c r="N1680" s="1079"/>
      <c r="O1680" s="38"/>
      <c r="P1680" s="284"/>
      <c r="Q1680" s="285"/>
      <c r="R1680" s="285"/>
      <c r="S1680" s="274"/>
      <c r="T1680" s="274"/>
      <c r="U1680" s="285"/>
      <c r="V1680" s="285"/>
      <c r="W1680" s="286" t="b">
        <f>W1674</f>
        <v>0</v>
      </c>
    </row>
    <row r="1681" spans="1:23" ht="5.0999999999999996" customHeight="1" x14ac:dyDescent="0.2">
      <c r="C1681" s="354"/>
      <c r="D1681" s="358"/>
      <c r="E1681" s="355"/>
      <c r="F1681" s="355"/>
      <c r="G1681" s="355"/>
      <c r="H1681" s="355"/>
      <c r="I1681" s="355"/>
      <c r="J1681" s="355"/>
      <c r="K1681" s="355"/>
      <c r="L1681" s="355"/>
      <c r="M1681" s="355"/>
      <c r="N1681" s="356"/>
      <c r="W1681" s="283"/>
    </row>
    <row r="1682" spans="1:23" ht="12.75" customHeight="1" x14ac:dyDescent="0.2">
      <c r="C1682" s="354"/>
      <c r="D1682" s="358"/>
      <c r="E1682" s="360"/>
      <c r="F1682" s="1199" t="str">
        <f>Translations!$B$210</f>
        <v>Référence de fichiers externes, le cas échéant</v>
      </c>
      <c r="G1682" s="1199"/>
      <c r="H1682" s="1199"/>
      <c r="I1682" s="1199"/>
      <c r="J1682" s="1199"/>
      <c r="K1682" s="1049"/>
      <c r="L1682" s="1049"/>
      <c r="M1682" s="1049"/>
      <c r="N1682" s="1049"/>
      <c r="W1682" s="286" t="b">
        <f>W1680</f>
        <v>0</v>
      </c>
    </row>
    <row r="1683" spans="1:23" ht="5.0999999999999996" customHeight="1" x14ac:dyDescent="0.2">
      <c r="C1683" s="354"/>
      <c r="D1683" s="358"/>
      <c r="E1683" s="355"/>
      <c r="F1683" s="355"/>
      <c r="G1683" s="355"/>
      <c r="H1683" s="355"/>
      <c r="I1683" s="355"/>
      <c r="J1683" s="355"/>
      <c r="K1683" s="355"/>
      <c r="L1683" s="355"/>
      <c r="M1683" s="355"/>
      <c r="N1683" s="356"/>
      <c r="P1683" s="280"/>
      <c r="V1683" s="285"/>
      <c r="W1683" s="283"/>
    </row>
    <row r="1684" spans="1:23" ht="12.75" customHeight="1" x14ac:dyDescent="0.2">
      <c r="C1684" s="354"/>
      <c r="D1684" s="358" t="s">
        <v>120</v>
      </c>
      <c r="E1684" s="1220" t="str">
        <f>Translations!$B$258</f>
        <v>La hiérarchie a-t-elle été respectée?</v>
      </c>
      <c r="F1684" s="1220"/>
      <c r="G1684" s="1220"/>
      <c r="H1684" s="1221"/>
      <c r="I1684" s="291"/>
      <c r="J1684" s="366" t="str">
        <f>Translations!$B$259</f>
        <v xml:space="preserve"> Si tel n'est pas le cas, pourquoi?</v>
      </c>
      <c r="K1684" s="1087"/>
      <c r="L1684" s="1088"/>
      <c r="M1684" s="1088"/>
      <c r="N1684" s="1104"/>
      <c r="P1684" s="280"/>
      <c r="V1684" s="288" t="b">
        <f>W1682</f>
        <v>0</v>
      </c>
      <c r="W1684" s="289" t="b">
        <f>OR(W1680,AND(I1684&lt;&gt;"",I1684=TRUE))</f>
        <v>0</v>
      </c>
    </row>
    <row r="1685" spans="1:23" ht="5.0999999999999996" customHeight="1" x14ac:dyDescent="0.2">
      <c r="C1685" s="354"/>
      <c r="D1685" s="355"/>
      <c r="E1685" s="581"/>
      <c r="F1685" s="581"/>
      <c r="G1685" s="581"/>
      <c r="H1685" s="581"/>
      <c r="I1685" s="581"/>
      <c r="J1685" s="581"/>
      <c r="K1685" s="581"/>
      <c r="L1685" s="581"/>
      <c r="M1685" s="581"/>
      <c r="N1685" s="582"/>
      <c r="P1685" s="280"/>
      <c r="V1685" s="285"/>
      <c r="W1685" s="283"/>
    </row>
    <row r="1686" spans="1:23" ht="12.75" customHeight="1" x14ac:dyDescent="0.2">
      <c r="C1686" s="354"/>
      <c r="D1686" s="367"/>
      <c r="E1686" s="367"/>
      <c r="F1686" s="1218" t="str">
        <f>Translations!$B$264</f>
        <v>Autres précisions concernant l’écart pris rapport à la hiérarchie</v>
      </c>
      <c r="G1686" s="1218"/>
      <c r="H1686" s="1218"/>
      <c r="I1686" s="1218"/>
      <c r="J1686" s="1218"/>
      <c r="K1686" s="1218"/>
      <c r="L1686" s="1218"/>
      <c r="M1686" s="1218"/>
      <c r="N1686" s="1219"/>
      <c r="P1686" s="280"/>
      <c r="V1686" s="285"/>
      <c r="W1686" s="283"/>
    </row>
    <row r="1687" spans="1:23" ht="25.5" customHeight="1" x14ac:dyDescent="0.2">
      <c r="C1687" s="354"/>
      <c r="D1687" s="367"/>
      <c r="E1687" s="367"/>
      <c r="F1687" s="1077"/>
      <c r="G1687" s="1078"/>
      <c r="H1687" s="1078"/>
      <c r="I1687" s="1078"/>
      <c r="J1687" s="1078"/>
      <c r="K1687" s="1078"/>
      <c r="L1687" s="1078"/>
      <c r="M1687" s="1078"/>
      <c r="N1687" s="1079"/>
      <c r="P1687" s="280"/>
      <c r="V1687" s="285"/>
      <c r="W1687" s="286" t="b">
        <f>W1684</f>
        <v>0</v>
      </c>
    </row>
    <row r="1688" spans="1:23" ht="5.0999999999999996" customHeight="1" x14ac:dyDescent="0.2">
      <c r="C1688" s="354"/>
      <c r="D1688" s="355"/>
      <c r="E1688" s="581"/>
      <c r="F1688" s="581"/>
      <c r="G1688" s="581"/>
      <c r="H1688" s="581"/>
      <c r="I1688" s="581"/>
      <c r="J1688" s="581"/>
      <c r="K1688" s="581"/>
      <c r="L1688" s="581"/>
      <c r="M1688" s="581"/>
      <c r="N1688" s="582"/>
      <c r="P1688" s="280"/>
      <c r="V1688" s="285"/>
      <c r="W1688" s="283"/>
    </row>
    <row r="1689" spans="1:23" ht="12.75" customHeight="1" x14ac:dyDescent="0.2">
      <c r="C1689" s="354"/>
      <c r="D1689" s="358" t="s">
        <v>121</v>
      </c>
      <c r="E1689" s="1140" t="str">
        <f>Translations!$B$363</f>
        <v>Description de la méthode de détermination des facteurs d’émission correspondants conformément à l’annexe VII, sections 10.1.2 et 10.1.3, des RATG.</v>
      </c>
      <c r="F1689" s="1140"/>
      <c r="G1689" s="1140"/>
      <c r="H1689" s="1140"/>
      <c r="I1689" s="1140"/>
      <c r="J1689" s="1140"/>
      <c r="K1689" s="1140"/>
      <c r="L1689" s="1140"/>
      <c r="M1689" s="1140"/>
      <c r="N1689" s="1208"/>
      <c r="P1689" s="280"/>
      <c r="V1689" s="285"/>
      <c r="W1689" s="283"/>
    </row>
    <row r="1690" spans="1:23" ht="5.0999999999999996" customHeight="1" x14ac:dyDescent="0.2">
      <c r="C1690" s="354"/>
      <c r="D1690" s="355"/>
      <c r="E1690" s="359"/>
      <c r="F1690" s="577"/>
      <c r="G1690" s="584"/>
      <c r="H1690" s="584"/>
      <c r="I1690" s="584"/>
      <c r="J1690" s="584"/>
      <c r="K1690" s="584"/>
      <c r="L1690" s="584"/>
      <c r="M1690" s="584"/>
      <c r="N1690" s="585"/>
      <c r="W1690" s="283"/>
    </row>
    <row r="1691" spans="1:23" ht="12.75" customHeight="1" x14ac:dyDescent="0.2">
      <c r="C1691" s="354"/>
      <c r="D1691" s="358"/>
      <c r="E1691" s="360"/>
      <c r="F1691" s="1135" t="str">
        <f>IF(I1538&lt;&gt;"",HYPERLINK("#" &amp; Q1691,EUConst_MsgDescription),"")</f>
        <v/>
      </c>
      <c r="G1691" s="1114"/>
      <c r="H1691" s="1114"/>
      <c r="I1691" s="1114"/>
      <c r="J1691" s="1114"/>
      <c r="K1691" s="1114"/>
      <c r="L1691" s="1114"/>
      <c r="M1691" s="1114"/>
      <c r="N1691" s="1115"/>
      <c r="P1691" s="24" t="s">
        <v>441</v>
      </c>
      <c r="Q1691" s="414" t="str">
        <f>"#"&amp;ADDRESS(ROW($C$10),COLUMN($C$10))</f>
        <v>#$C$10</v>
      </c>
      <c r="W1691" s="283"/>
    </row>
    <row r="1692" spans="1:23" ht="5.0999999999999996" customHeight="1" x14ac:dyDescent="0.2">
      <c r="C1692" s="354"/>
      <c r="D1692" s="358"/>
      <c r="E1692" s="361"/>
      <c r="F1692" s="1136"/>
      <c r="G1692" s="1136"/>
      <c r="H1692" s="1136"/>
      <c r="I1692" s="1136"/>
      <c r="J1692" s="1136"/>
      <c r="K1692" s="1136"/>
      <c r="L1692" s="1136"/>
      <c r="M1692" s="1136"/>
      <c r="N1692" s="1137"/>
      <c r="P1692" s="280"/>
      <c r="W1692" s="283"/>
    </row>
    <row r="1693" spans="1:23" s="278" customFormat="1" ht="50.1" customHeight="1" x14ac:dyDescent="0.2">
      <c r="A1693" s="285"/>
      <c r="B1693" s="12"/>
      <c r="C1693" s="354"/>
      <c r="D1693" s="367"/>
      <c r="E1693" s="368"/>
      <c r="F1693" s="1077"/>
      <c r="G1693" s="1078"/>
      <c r="H1693" s="1078"/>
      <c r="I1693" s="1078"/>
      <c r="J1693" s="1078"/>
      <c r="K1693" s="1078"/>
      <c r="L1693" s="1078"/>
      <c r="M1693" s="1078"/>
      <c r="N1693" s="1079"/>
      <c r="O1693" s="38"/>
      <c r="P1693" s="301"/>
      <c r="Q1693" s="274"/>
      <c r="R1693" s="285"/>
      <c r="S1693" s="274"/>
      <c r="T1693" s="274"/>
      <c r="U1693" s="285"/>
      <c r="V1693" s="285"/>
      <c r="W1693" s="286" t="b">
        <f>W1682</f>
        <v>0</v>
      </c>
    </row>
    <row r="1694" spans="1:23" ht="5.0999999999999996" customHeight="1" x14ac:dyDescent="0.2">
      <c r="C1694" s="354"/>
      <c r="D1694" s="358"/>
      <c r="E1694" s="355"/>
      <c r="F1694" s="355"/>
      <c r="G1694" s="355"/>
      <c r="H1694" s="355"/>
      <c r="I1694" s="355"/>
      <c r="J1694" s="355"/>
      <c r="K1694" s="355"/>
      <c r="L1694" s="355"/>
      <c r="M1694" s="355"/>
      <c r="N1694" s="356"/>
      <c r="W1694" s="283"/>
    </row>
    <row r="1695" spans="1:23" ht="12.75" customHeight="1" x14ac:dyDescent="0.2">
      <c r="C1695" s="354"/>
      <c r="D1695" s="358"/>
      <c r="E1695" s="360"/>
      <c r="F1695" s="1199" t="str">
        <f>Translations!$B$210</f>
        <v>Référence de fichiers externes, le cas échéant</v>
      </c>
      <c r="G1695" s="1199"/>
      <c r="H1695" s="1199"/>
      <c r="I1695" s="1199"/>
      <c r="J1695" s="1199"/>
      <c r="K1695" s="1049"/>
      <c r="L1695" s="1049"/>
      <c r="M1695" s="1049"/>
      <c r="N1695" s="1049"/>
      <c r="W1695" s="286" t="b">
        <f>W1693</f>
        <v>0</v>
      </c>
    </row>
    <row r="1696" spans="1:23" ht="5.0999999999999996" customHeight="1" x14ac:dyDescent="0.2">
      <c r="C1696" s="354"/>
      <c r="D1696" s="355"/>
      <c r="E1696" s="581"/>
      <c r="F1696" s="581"/>
      <c r="G1696" s="581"/>
      <c r="H1696" s="581"/>
      <c r="I1696" s="581"/>
      <c r="J1696" s="581"/>
      <c r="K1696" s="581"/>
      <c r="L1696" s="581"/>
      <c r="M1696" s="581"/>
      <c r="N1696" s="582"/>
      <c r="P1696" s="280"/>
      <c r="R1696" s="285"/>
      <c r="V1696" s="285"/>
      <c r="W1696" s="283"/>
    </row>
    <row r="1697" spans="2:23" ht="12.75" customHeight="1" x14ac:dyDescent="0.2">
      <c r="C1697" s="354"/>
      <c r="D1697" s="358" t="s">
        <v>122</v>
      </c>
      <c r="E1697" s="1140" t="str">
        <f>Translations!$B$366</f>
        <v>Les flux de chaleur mesurable importés de sous-installations produisant de la pâte à papier sont-ils pertinents?</v>
      </c>
      <c r="F1697" s="1140"/>
      <c r="G1697" s="1140"/>
      <c r="H1697" s="1140"/>
      <c r="I1697" s="1140"/>
      <c r="J1697" s="1140"/>
      <c r="K1697" s="1140"/>
      <c r="L1697" s="1140"/>
      <c r="M1697" s="1141"/>
      <c r="N1697" s="1141"/>
      <c r="P1697" s="280"/>
      <c r="R1697" s="285"/>
      <c r="V1697" s="285"/>
      <c r="W1697" s="286" t="b">
        <f>W1695</f>
        <v>0</v>
      </c>
    </row>
    <row r="1698" spans="2:23" ht="5.0999999999999996" customHeight="1" x14ac:dyDescent="0.2">
      <c r="C1698" s="354"/>
      <c r="D1698" s="355"/>
      <c r="E1698" s="581"/>
      <c r="F1698" s="581"/>
      <c r="G1698" s="581"/>
      <c r="H1698" s="581"/>
      <c r="I1698" s="581"/>
      <c r="J1698" s="581"/>
      <c r="K1698" s="581"/>
      <c r="L1698" s="581"/>
      <c r="M1698" s="581"/>
      <c r="N1698" s="582"/>
      <c r="P1698" s="280"/>
      <c r="R1698" s="285"/>
      <c r="V1698" s="285"/>
      <c r="W1698" s="283"/>
    </row>
    <row r="1699" spans="2:23" ht="12.75" customHeight="1" x14ac:dyDescent="0.2">
      <c r="C1699" s="354"/>
      <c r="D1699" s="355"/>
      <c r="E1699" s="355"/>
      <c r="F1699" s="1218" t="str">
        <f>Translations!$B$257</f>
        <v>Description de la méthode appliquée</v>
      </c>
      <c r="G1699" s="1218"/>
      <c r="H1699" s="1218"/>
      <c r="I1699" s="1218"/>
      <c r="J1699" s="1218"/>
      <c r="K1699" s="1218"/>
      <c r="L1699" s="1218"/>
      <c r="M1699" s="1218"/>
      <c r="N1699" s="1219"/>
      <c r="P1699" s="280"/>
      <c r="R1699" s="285"/>
      <c r="V1699" s="285"/>
      <c r="W1699" s="283"/>
    </row>
    <row r="1700" spans="2:23" ht="5.0999999999999996" customHeight="1" x14ac:dyDescent="0.2">
      <c r="C1700" s="354"/>
      <c r="D1700" s="355"/>
      <c r="E1700" s="581"/>
      <c r="F1700" s="581"/>
      <c r="G1700" s="581"/>
      <c r="H1700" s="581"/>
      <c r="I1700" s="581"/>
      <c r="J1700" s="581"/>
      <c r="K1700" s="581"/>
      <c r="L1700" s="581"/>
      <c r="M1700" s="581"/>
      <c r="N1700" s="582"/>
      <c r="P1700" s="280"/>
      <c r="R1700" s="285"/>
      <c r="V1700" s="285"/>
      <c r="W1700" s="283"/>
    </row>
    <row r="1701" spans="2:23" ht="12.75" customHeight="1" x14ac:dyDescent="0.2">
      <c r="C1701" s="354"/>
      <c r="D1701" s="358"/>
      <c r="E1701" s="360"/>
      <c r="F1701" s="1135" t="str">
        <f>IF(I1538&lt;&gt;"",HYPERLINK("#" &amp; Q1701,EUConst_MsgDescription),"")</f>
        <v/>
      </c>
      <c r="G1701" s="1114"/>
      <c r="H1701" s="1114"/>
      <c r="I1701" s="1114"/>
      <c r="J1701" s="1114"/>
      <c r="K1701" s="1114"/>
      <c r="L1701" s="1114"/>
      <c r="M1701" s="1114"/>
      <c r="N1701" s="1115"/>
      <c r="P1701" s="24" t="s">
        <v>441</v>
      </c>
      <c r="Q1701" s="414" t="str">
        <f>"#"&amp;ADDRESS(ROW($C$10),COLUMN($C$10))</f>
        <v>#$C$10</v>
      </c>
      <c r="W1701" s="283"/>
    </row>
    <row r="1702" spans="2:23" ht="5.0999999999999996" customHeight="1" x14ac:dyDescent="0.2">
      <c r="C1702" s="354"/>
      <c r="D1702" s="358"/>
      <c r="E1702" s="361"/>
      <c r="F1702" s="1136"/>
      <c r="G1702" s="1136"/>
      <c r="H1702" s="1136"/>
      <c r="I1702" s="1136"/>
      <c r="J1702" s="1136"/>
      <c r="K1702" s="1136"/>
      <c r="L1702" s="1136"/>
      <c r="M1702" s="1136"/>
      <c r="N1702" s="1137"/>
      <c r="P1702" s="280"/>
      <c r="W1702" s="283"/>
    </row>
    <row r="1703" spans="2:23" ht="50.1" customHeight="1" thickBot="1" x14ac:dyDescent="0.25">
      <c r="C1703" s="354"/>
      <c r="D1703" s="355"/>
      <c r="E1703" s="355"/>
      <c r="F1703" s="1077"/>
      <c r="G1703" s="1078"/>
      <c r="H1703" s="1078"/>
      <c r="I1703" s="1078"/>
      <c r="J1703" s="1078"/>
      <c r="K1703" s="1078"/>
      <c r="L1703" s="1078"/>
      <c r="M1703" s="1078"/>
      <c r="N1703" s="1079"/>
      <c r="P1703" s="280"/>
      <c r="R1703" s="285"/>
      <c r="V1703" s="285"/>
      <c r="W1703" s="302" t="b">
        <f>OR(W1697,AND(M1697&lt;&gt;"",M1697=FALSE))</f>
        <v>0</v>
      </c>
    </row>
    <row r="1704" spans="2:23" ht="5.0999999999999996" customHeight="1" x14ac:dyDescent="0.2">
      <c r="C1704" s="354"/>
      <c r="D1704" s="358"/>
      <c r="E1704" s="355"/>
      <c r="F1704" s="355"/>
      <c r="G1704" s="355"/>
      <c r="H1704" s="355"/>
      <c r="I1704" s="355"/>
      <c r="J1704" s="355"/>
      <c r="K1704" s="355"/>
      <c r="L1704" s="355"/>
      <c r="M1704" s="355"/>
      <c r="N1704" s="356"/>
    </row>
    <row r="1705" spans="2:23" ht="5.0999999999999996" customHeight="1" x14ac:dyDescent="0.2">
      <c r="B1705" s="273"/>
      <c r="C1705" s="351"/>
      <c r="D1705" s="364"/>
      <c r="E1705" s="352"/>
      <c r="F1705" s="352"/>
      <c r="G1705" s="352"/>
      <c r="H1705" s="352"/>
      <c r="I1705" s="352"/>
      <c r="J1705" s="352"/>
      <c r="K1705" s="352"/>
      <c r="L1705" s="352"/>
      <c r="M1705" s="352"/>
      <c r="N1705" s="353"/>
    </row>
    <row r="1706" spans="2:23" ht="12.75" customHeight="1" x14ac:dyDescent="0.2">
      <c r="B1706" s="273"/>
      <c r="C1706" s="354"/>
      <c r="D1706" s="357" t="s">
        <v>951</v>
      </c>
      <c r="E1706" s="1216" t="str">
        <f>Translations!$B$367</f>
        <v>Bilan des gaz résiduaires pour cette sous-installation</v>
      </c>
      <c r="F1706" s="1216"/>
      <c r="G1706" s="1216"/>
      <c r="H1706" s="1216"/>
      <c r="I1706" s="1216"/>
      <c r="J1706" s="1216"/>
      <c r="K1706" s="1216"/>
      <c r="L1706" s="1216"/>
      <c r="M1706" s="1216"/>
      <c r="N1706" s="1217"/>
    </row>
    <row r="1707" spans="2:23" ht="12.75" customHeight="1" x14ac:dyDescent="0.2">
      <c r="B1707" s="273"/>
      <c r="C1707" s="354"/>
      <c r="D1707" s="358" t="s">
        <v>118</v>
      </c>
      <c r="E1707" s="1140" t="str">
        <f>Translations!$B$370</f>
        <v>Des gaz résiduaires sont-ils pertinents pour cette sous-installation?</v>
      </c>
      <c r="F1707" s="1140"/>
      <c r="G1707" s="1140"/>
      <c r="H1707" s="1140"/>
      <c r="I1707" s="1140"/>
      <c r="J1707" s="1140"/>
      <c r="K1707" s="1140"/>
      <c r="L1707" s="1140"/>
      <c r="M1707" s="1141"/>
      <c r="N1707" s="1141"/>
    </row>
    <row r="1708" spans="2:23" ht="12.75" customHeight="1" x14ac:dyDescent="0.2">
      <c r="B1708" s="273"/>
      <c r="C1708" s="354"/>
      <c r="D1708" s="358"/>
      <c r="E1708" s="355"/>
      <c r="F1708" s="355"/>
      <c r="G1708" s="355"/>
      <c r="H1708" s="355"/>
      <c r="I1708" s="355"/>
      <c r="J1708" s="1121" t="str">
        <f>IF(I1538="","",IF(AND(M1707&lt;&gt;"",M1707=FALSE),HYPERLINK(Q1708,EUconst_MsgGoOn),""))</f>
        <v/>
      </c>
      <c r="K1708" s="1122"/>
      <c r="L1708" s="1122"/>
      <c r="M1708" s="1122"/>
      <c r="N1708" s="1123"/>
      <c r="P1708" s="24" t="s">
        <v>441</v>
      </c>
      <c r="Q1708" s="414" t="str">
        <f>"#JUMP_F"&amp;P1538+1</f>
        <v>#JUMP_F2</v>
      </c>
    </row>
    <row r="1709" spans="2:23" ht="5.0999999999999996" customHeight="1" x14ac:dyDescent="0.2">
      <c r="B1709" s="273"/>
      <c r="C1709" s="354"/>
      <c r="D1709" s="358"/>
      <c r="E1709" s="355"/>
      <c r="F1709" s="355"/>
      <c r="G1709" s="355"/>
      <c r="H1709" s="355"/>
      <c r="I1709" s="355"/>
      <c r="J1709" s="355"/>
      <c r="K1709" s="355"/>
      <c r="L1709" s="355"/>
      <c r="M1709" s="355"/>
      <c r="N1709" s="356"/>
    </row>
    <row r="1710" spans="2:23" ht="12.75" customHeight="1" x14ac:dyDescent="0.2">
      <c r="B1710" s="273"/>
      <c r="C1710" s="354"/>
      <c r="D1710" s="358" t="s">
        <v>119</v>
      </c>
      <c r="E1710" s="1140" t="str">
        <f>Translations!$B$249</f>
        <v>Informations relatives à la méthode appliquée</v>
      </c>
      <c r="F1710" s="1140"/>
      <c r="G1710" s="1140"/>
      <c r="H1710" s="1140"/>
      <c r="I1710" s="1140"/>
      <c r="J1710" s="1140"/>
      <c r="K1710" s="1140"/>
      <c r="L1710" s="1140"/>
      <c r="M1710" s="1140"/>
      <c r="N1710" s="1208"/>
    </row>
    <row r="1711" spans="2:23" ht="25.5" customHeight="1" thickBot="1" x14ac:dyDescent="0.25">
      <c r="B1711" s="273"/>
      <c r="C1711" s="354"/>
      <c r="D1711" s="355"/>
      <c r="E1711" s="355"/>
      <c r="F1711" s="372"/>
      <c r="G1711" s="355"/>
      <c r="H1711" s="355"/>
      <c r="I1711" s="1215" t="str">
        <f>Translations!$B$254</f>
        <v>Source de données</v>
      </c>
      <c r="J1711" s="1215"/>
      <c r="K1711" s="1215" t="str">
        <f>Translations!$B$255</f>
        <v>Autre source de données (le cas échéant)</v>
      </c>
      <c r="L1711" s="1215"/>
      <c r="M1711" s="1215" t="str">
        <f>Translations!$B$255</f>
        <v>Autre source de données (le cas échéant)</v>
      </c>
      <c r="N1711" s="1215"/>
      <c r="W1711" s="274" t="s">
        <v>417</v>
      </c>
    </row>
    <row r="1712" spans="2:23" ht="12.75" customHeight="1" x14ac:dyDescent="0.2">
      <c r="B1712" s="273"/>
      <c r="C1712" s="354"/>
      <c r="D1712" s="358"/>
      <c r="E1712" s="360" t="s">
        <v>864</v>
      </c>
      <c r="F1712" s="1222" t="str">
        <f>Translations!$B$374</f>
        <v>Gaz résiduaires produits</v>
      </c>
      <c r="G1712" s="1222"/>
      <c r="H1712" s="1223"/>
      <c r="I1712" s="1082"/>
      <c r="J1712" s="1083"/>
      <c r="K1712" s="1084"/>
      <c r="L1712" s="1085"/>
      <c r="M1712" s="1084"/>
      <c r="N1712" s="1086"/>
      <c r="W1712" s="281" t="b">
        <f>AND(M1707&lt;&gt;"",M1707=FALSE)</f>
        <v>0</v>
      </c>
    </row>
    <row r="1713" spans="2:23" ht="12.75" customHeight="1" x14ac:dyDescent="0.2">
      <c r="B1713" s="273"/>
      <c r="C1713" s="354"/>
      <c r="D1713" s="358"/>
      <c r="E1713" s="360" t="s">
        <v>865</v>
      </c>
      <c r="F1713" s="1224" t="str">
        <f>Translations!$B$256</f>
        <v>Contenu énergétique</v>
      </c>
      <c r="G1713" s="1224"/>
      <c r="H1713" s="1225"/>
      <c r="I1713" s="1226"/>
      <c r="J1713" s="1227"/>
      <c r="K1713" s="1138"/>
      <c r="L1713" s="1228"/>
      <c r="M1713" s="1138"/>
      <c r="N1713" s="1139"/>
      <c r="W1713" s="282" t="b">
        <f>W1712</f>
        <v>0</v>
      </c>
    </row>
    <row r="1714" spans="2:23" ht="12.75" customHeight="1" x14ac:dyDescent="0.2">
      <c r="B1714" s="273"/>
      <c r="C1714" s="354"/>
      <c r="D1714" s="358"/>
      <c r="E1714" s="360" t="s">
        <v>866</v>
      </c>
      <c r="F1714" s="1229" t="str">
        <f>Translations!$B$375</f>
        <v>Facteur d’émission</v>
      </c>
      <c r="G1714" s="1229"/>
      <c r="H1714" s="1230"/>
      <c r="I1714" s="1094"/>
      <c r="J1714" s="1131"/>
      <c r="K1714" s="1096"/>
      <c r="L1714" s="1132"/>
      <c r="M1714" s="1096"/>
      <c r="N1714" s="1097"/>
      <c r="W1714" s="282" t="b">
        <f>W1713</f>
        <v>0</v>
      </c>
    </row>
    <row r="1715" spans="2:23" ht="12.75" customHeight="1" x14ac:dyDescent="0.2">
      <c r="B1715" s="273"/>
      <c r="C1715" s="354"/>
      <c r="D1715" s="358"/>
      <c r="E1715" s="360" t="s">
        <v>867</v>
      </c>
      <c r="F1715" s="1222" t="str">
        <f>Translations!$B$376</f>
        <v>Gaz résiduaires consommés</v>
      </c>
      <c r="G1715" s="1222"/>
      <c r="H1715" s="1223"/>
      <c r="I1715" s="1082"/>
      <c r="J1715" s="1083"/>
      <c r="K1715" s="1084"/>
      <c r="L1715" s="1085"/>
      <c r="M1715" s="1084"/>
      <c r="N1715" s="1086"/>
      <c r="W1715" s="282" t="b">
        <f t="shared" ref="W1715:W1726" si="7">W1714</f>
        <v>0</v>
      </c>
    </row>
    <row r="1716" spans="2:23" ht="12.75" customHeight="1" x14ac:dyDescent="0.2">
      <c r="B1716" s="273"/>
      <c r="C1716" s="354"/>
      <c r="D1716" s="358"/>
      <c r="E1716" s="360" t="s">
        <v>868</v>
      </c>
      <c r="F1716" s="1224" t="str">
        <f>Translations!$B$256</f>
        <v>Contenu énergétique</v>
      </c>
      <c r="G1716" s="1224"/>
      <c r="H1716" s="1225"/>
      <c r="I1716" s="1226"/>
      <c r="J1716" s="1227"/>
      <c r="K1716" s="1138"/>
      <c r="L1716" s="1228"/>
      <c r="M1716" s="1138"/>
      <c r="N1716" s="1139"/>
      <c r="W1716" s="282" t="b">
        <f t="shared" si="7"/>
        <v>0</v>
      </c>
    </row>
    <row r="1717" spans="2:23" ht="12.75" customHeight="1" x14ac:dyDescent="0.2">
      <c r="B1717" s="273"/>
      <c r="C1717" s="354"/>
      <c r="D1717" s="358"/>
      <c r="E1717" s="360" t="s">
        <v>869</v>
      </c>
      <c r="F1717" s="1229" t="str">
        <f>Translations!$B$375</f>
        <v>Facteur d’émission</v>
      </c>
      <c r="G1717" s="1229"/>
      <c r="H1717" s="1230"/>
      <c r="I1717" s="1094"/>
      <c r="J1717" s="1131"/>
      <c r="K1717" s="1096"/>
      <c r="L1717" s="1132"/>
      <c r="M1717" s="1096"/>
      <c r="N1717" s="1097"/>
      <c r="W1717" s="282" t="b">
        <f t="shared" si="7"/>
        <v>0</v>
      </c>
    </row>
    <row r="1718" spans="2:23" ht="12.75" customHeight="1" x14ac:dyDescent="0.2">
      <c r="B1718" s="273"/>
      <c r="C1718" s="354"/>
      <c r="D1718" s="358"/>
      <c r="E1718" s="360" t="s">
        <v>870</v>
      </c>
      <c r="F1718" s="1222" t="str">
        <f>Translations!$B$377</f>
        <v>Gaz résiduaires mis en torchère (pour des motifs autres que des raisons de sécurité)</v>
      </c>
      <c r="G1718" s="1222"/>
      <c r="H1718" s="1223"/>
      <c r="I1718" s="1082"/>
      <c r="J1718" s="1083"/>
      <c r="K1718" s="1084"/>
      <c r="L1718" s="1085"/>
      <c r="M1718" s="1084"/>
      <c r="N1718" s="1086"/>
      <c r="W1718" s="282" t="b">
        <f t="shared" si="7"/>
        <v>0</v>
      </c>
    </row>
    <row r="1719" spans="2:23" ht="12.75" customHeight="1" x14ac:dyDescent="0.2">
      <c r="B1719" s="273"/>
      <c r="C1719" s="354"/>
      <c r="D1719" s="358"/>
      <c r="E1719" s="360" t="s">
        <v>871</v>
      </c>
      <c r="F1719" s="1224" t="str">
        <f>Translations!$B$256</f>
        <v>Contenu énergétique</v>
      </c>
      <c r="G1719" s="1224"/>
      <c r="H1719" s="1225"/>
      <c r="I1719" s="1226"/>
      <c r="J1719" s="1227"/>
      <c r="K1719" s="1138"/>
      <c r="L1719" s="1228"/>
      <c r="M1719" s="1138"/>
      <c r="N1719" s="1139"/>
      <c r="W1719" s="282" t="b">
        <f t="shared" si="7"/>
        <v>0</v>
      </c>
    </row>
    <row r="1720" spans="2:23" ht="12.75" customHeight="1" x14ac:dyDescent="0.2">
      <c r="B1720" s="273"/>
      <c r="C1720" s="354"/>
      <c r="D1720" s="358"/>
      <c r="E1720" s="360" t="s">
        <v>872</v>
      </c>
      <c r="F1720" s="1229" t="str">
        <f>Translations!$B$375</f>
        <v>Facteur d’émission</v>
      </c>
      <c r="G1720" s="1229"/>
      <c r="H1720" s="1230"/>
      <c r="I1720" s="1094"/>
      <c r="J1720" s="1131"/>
      <c r="K1720" s="1096"/>
      <c r="L1720" s="1132"/>
      <c r="M1720" s="1096"/>
      <c r="N1720" s="1097"/>
      <c r="W1720" s="282" t="b">
        <f t="shared" si="7"/>
        <v>0</v>
      </c>
    </row>
    <row r="1721" spans="2:23" ht="12.75" customHeight="1" x14ac:dyDescent="0.2">
      <c r="B1721" s="273"/>
      <c r="C1721" s="354"/>
      <c r="D1721" s="358"/>
      <c r="E1721" s="360" t="s">
        <v>873</v>
      </c>
      <c r="F1721" s="1222" t="str">
        <f>Translations!$B$378</f>
        <v>Gaz résiduaires importés</v>
      </c>
      <c r="G1721" s="1222"/>
      <c r="H1721" s="1223"/>
      <c r="I1721" s="1082"/>
      <c r="J1721" s="1083"/>
      <c r="K1721" s="1084"/>
      <c r="L1721" s="1085"/>
      <c r="M1721" s="1084"/>
      <c r="N1721" s="1086"/>
      <c r="W1721" s="282" t="b">
        <f t="shared" si="7"/>
        <v>0</v>
      </c>
    </row>
    <row r="1722" spans="2:23" ht="12.75" customHeight="1" x14ac:dyDescent="0.2">
      <c r="B1722" s="273"/>
      <c r="C1722" s="354"/>
      <c r="D1722" s="358"/>
      <c r="E1722" s="360" t="s">
        <v>874</v>
      </c>
      <c r="F1722" s="1224" t="str">
        <f>Translations!$B$256</f>
        <v>Contenu énergétique</v>
      </c>
      <c r="G1722" s="1224"/>
      <c r="H1722" s="1225"/>
      <c r="I1722" s="1226"/>
      <c r="J1722" s="1227"/>
      <c r="K1722" s="1138"/>
      <c r="L1722" s="1228"/>
      <c r="M1722" s="1138"/>
      <c r="N1722" s="1139"/>
      <c r="W1722" s="282" t="b">
        <f t="shared" si="7"/>
        <v>0</v>
      </c>
    </row>
    <row r="1723" spans="2:23" ht="12.75" customHeight="1" x14ac:dyDescent="0.2">
      <c r="B1723" s="273"/>
      <c r="C1723" s="354"/>
      <c r="D1723" s="358"/>
      <c r="E1723" s="360" t="s">
        <v>875</v>
      </c>
      <c r="F1723" s="1229" t="str">
        <f>Translations!$B$375</f>
        <v>Facteur d’émission</v>
      </c>
      <c r="G1723" s="1229"/>
      <c r="H1723" s="1230"/>
      <c r="I1723" s="1094"/>
      <c r="J1723" s="1131"/>
      <c r="K1723" s="1096"/>
      <c r="L1723" s="1132"/>
      <c r="M1723" s="1096"/>
      <c r="N1723" s="1097"/>
      <c r="W1723" s="282" t="b">
        <f t="shared" si="7"/>
        <v>0</v>
      </c>
    </row>
    <row r="1724" spans="2:23" ht="12.75" customHeight="1" x14ac:dyDescent="0.2">
      <c r="B1724" s="273"/>
      <c r="C1724" s="354"/>
      <c r="D1724" s="358"/>
      <c r="E1724" s="360" t="s">
        <v>876</v>
      </c>
      <c r="F1724" s="1222" t="str">
        <f>Translations!$B$379</f>
        <v>Gaz résiduaires exportés</v>
      </c>
      <c r="G1724" s="1222"/>
      <c r="H1724" s="1223"/>
      <c r="I1724" s="1082"/>
      <c r="J1724" s="1083"/>
      <c r="K1724" s="1084"/>
      <c r="L1724" s="1085"/>
      <c r="M1724" s="1084"/>
      <c r="N1724" s="1086"/>
      <c r="W1724" s="282" t="b">
        <f t="shared" si="7"/>
        <v>0</v>
      </c>
    </row>
    <row r="1725" spans="2:23" ht="12.75" customHeight="1" x14ac:dyDescent="0.2">
      <c r="B1725" s="273"/>
      <c r="C1725" s="354"/>
      <c r="D1725" s="358"/>
      <c r="E1725" s="360" t="s">
        <v>877</v>
      </c>
      <c r="F1725" s="1224" t="str">
        <f>Translations!$B$256</f>
        <v>Contenu énergétique</v>
      </c>
      <c r="G1725" s="1224"/>
      <c r="H1725" s="1225"/>
      <c r="I1725" s="1226"/>
      <c r="J1725" s="1227"/>
      <c r="K1725" s="1138"/>
      <c r="L1725" s="1228"/>
      <c r="M1725" s="1138"/>
      <c r="N1725" s="1139"/>
      <c r="W1725" s="282" t="b">
        <f t="shared" si="7"/>
        <v>0</v>
      </c>
    </row>
    <row r="1726" spans="2:23" ht="12.75" customHeight="1" x14ac:dyDescent="0.2">
      <c r="B1726" s="273"/>
      <c r="C1726" s="354"/>
      <c r="D1726" s="358"/>
      <c r="E1726" s="360" t="s">
        <v>878</v>
      </c>
      <c r="F1726" s="1229" t="str">
        <f>Translations!$B$375</f>
        <v>Facteur d’émission</v>
      </c>
      <c r="G1726" s="1229"/>
      <c r="H1726" s="1230"/>
      <c r="I1726" s="1094"/>
      <c r="J1726" s="1131"/>
      <c r="K1726" s="1096"/>
      <c r="L1726" s="1132"/>
      <c r="M1726" s="1096"/>
      <c r="N1726" s="1097"/>
      <c r="W1726" s="282" t="b">
        <f t="shared" si="7"/>
        <v>0</v>
      </c>
    </row>
    <row r="1727" spans="2:23" ht="5.0999999999999996" customHeight="1" x14ac:dyDescent="0.2">
      <c r="B1727" s="273"/>
      <c r="C1727" s="354"/>
      <c r="D1727" s="358"/>
      <c r="E1727" s="355"/>
      <c r="F1727" s="355"/>
      <c r="G1727" s="355"/>
      <c r="H1727" s="355"/>
      <c r="I1727" s="355"/>
      <c r="J1727" s="355"/>
      <c r="K1727" s="355"/>
      <c r="L1727" s="355"/>
      <c r="M1727" s="355"/>
      <c r="N1727" s="356"/>
      <c r="W1727" s="299"/>
    </row>
    <row r="1728" spans="2:23" ht="12.75" customHeight="1" x14ac:dyDescent="0.2">
      <c r="B1728" s="273"/>
      <c r="C1728" s="354"/>
      <c r="D1728" s="358"/>
      <c r="E1728" s="360" t="s">
        <v>879</v>
      </c>
      <c r="F1728" s="1218" t="str">
        <f>Translations!$B$257</f>
        <v>Description de la méthode appliquée</v>
      </c>
      <c r="G1728" s="1218"/>
      <c r="H1728" s="1218"/>
      <c r="I1728" s="1218"/>
      <c r="J1728" s="1218"/>
      <c r="K1728" s="1218"/>
      <c r="L1728" s="1218"/>
      <c r="M1728" s="1218"/>
      <c r="N1728" s="1219"/>
      <c r="W1728" s="283"/>
    </row>
    <row r="1729" spans="1:26" ht="5.0999999999999996" customHeight="1" x14ac:dyDescent="0.2">
      <c r="C1729" s="354"/>
      <c r="D1729" s="355"/>
      <c r="E1729" s="359"/>
      <c r="F1729" s="369"/>
      <c r="G1729" s="370"/>
      <c r="H1729" s="370"/>
      <c r="I1729" s="370"/>
      <c r="J1729" s="370"/>
      <c r="K1729" s="370"/>
      <c r="L1729" s="370"/>
      <c r="M1729" s="370"/>
      <c r="N1729" s="371"/>
      <c r="W1729" s="283"/>
    </row>
    <row r="1730" spans="1:26" ht="12.75" customHeight="1" x14ac:dyDescent="0.2">
      <c r="C1730" s="354"/>
      <c r="D1730" s="358"/>
      <c r="E1730" s="360"/>
      <c r="F1730" s="1135" t="str">
        <f>IF(I1538&lt;&gt;"",HYPERLINK("#" &amp; Q1730,EUConst_MsgDescription),"")</f>
        <v/>
      </c>
      <c r="G1730" s="1114"/>
      <c r="H1730" s="1114"/>
      <c r="I1730" s="1114"/>
      <c r="J1730" s="1114"/>
      <c r="K1730" s="1114"/>
      <c r="L1730" s="1114"/>
      <c r="M1730" s="1114"/>
      <c r="N1730" s="1115"/>
      <c r="P1730" s="24" t="s">
        <v>441</v>
      </c>
      <c r="Q1730" s="414" t="str">
        <f>"#"&amp;ADDRESS(ROW($C$10),COLUMN($C$10))</f>
        <v>#$C$10</v>
      </c>
      <c r="W1730" s="283"/>
    </row>
    <row r="1731" spans="1:26" ht="5.0999999999999996" customHeight="1" x14ac:dyDescent="0.2">
      <c r="C1731" s="354"/>
      <c r="D1731" s="358"/>
      <c r="E1731" s="361"/>
      <c r="F1731" s="1136"/>
      <c r="G1731" s="1136"/>
      <c r="H1731" s="1136"/>
      <c r="I1731" s="1136"/>
      <c r="J1731" s="1136"/>
      <c r="K1731" s="1136"/>
      <c r="L1731" s="1136"/>
      <c r="M1731" s="1136"/>
      <c r="N1731" s="1137"/>
      <c r="P1731" s="280"/>
      <c r="W1731" s="283"/>
    </row>
    <row r="1732" spans="1:26" ht="50.1" customHeight="1" x14ac:dyDescent="0.2">
      <c r="C1732" s="354"/>
      <c r="D1732" s="361"/>
      <c r="E1732" s="361"/>
      <c r="F1732" s="1077"/>
      <c r="G1732" s="1078"/>
      <c r="H1732" s="1078"/>
      <c r="I1732" s="1078"/>
      <c r="J1732" s="1078"/>
      <c r="K1732" s="1078"/>
      <c r="L1732" s="1078"/>
      <c r="M1732" s="1078"/>
      <c r="N1732" s="1079"/>
      <c r="W1732" s="282" t="b">
        <f>W1714</f>
        <v>0</v>
      </c>
    </row>
    <row r="1733" spans="1:26" ht="5.0999999999999996" customHeight="1" x14ac:dyDescent="0.2">
      <c r="C1733" s="354"/>
      <c r="D1733" s="358"/>
      <c r="E1733" s="355"/>
      <c r="F1733" s="355"/>
      <c r="G1733" s="355"/>
      <c r="H1733" s="355"/>
      <c r="I1733" s="355"/>
      <c r="J1733" s="355"/>
      <c r="K1733" s="355"/>
      <c r="L1733" s="355"/>
      <c r="M1733" s="355"/>
      <c r="N1733" s="356"/>
      <c r="W1733" s="282"/>
    </row>
    <row r="1734" spans="1:26" ht="12.75" customHeight="1" x14ac:dyDescent="0.2">
      <c r="C1734" s="354"/>
      <c r="D1734" s="358"/>
      <c r="E1734" s="360"/>
      <c r="F1734" s="1199" t="str">
        <f>Translations!$B$210</f>
        <v>Référence de fichiers externes, le cas échéant</v>
      </c>
      <c r="G1734" s="1199"/>
      <c r="H1734" s="1199"/>
      <c r="I1734" s="1199"/>
      <c r="J1734" s="1199"/>
      <c r="K1734" s="1049"/>
      <c r="L1734" s="1049"/>
      <c r="M1734" s="1049"/>
      <c r="N1734" s="1049"/>
      <c r="W1734" s="282" t="b">
        <f>W1732</f>
        <v>0</v>
      </c>
    </row>
    <row r="1735" spans="1:26" ht="5.0999999999999996" customHeight="1" x14ac:dyDescent="0.2">
      <c r="C1735" s="354"/>
      <c r="D1735" s="358"/>
      <c r="E1735" s="355"/>
      <c r="F1735" s="355"/>
      <c r="G1735" s="355"/>
      <c r="H1735" s="355"/>
      <c r="I1735" s="355"/>
      <c r="J1735" s="355"/>
      <c r="K1735" s="355"/>
      <c r="L1735" s="355"/>
      <c r="M1735" s="355"/>
      <c r="N1735" s="356"/>
      <c r="W1735" s="303"/>
    </row>
    <row r="1736" spans="1:26" ht="12.75" customHeight="1" x14ac:dyDescent="0.2">
      <c r="C1736" s="354"/>
      <c r="D1736" s="358" t="s">
        <v>120</v>
      </c>
      <c r="E1736" s="1220" t="str">
        <f>Translations!$B$258</f>
        <v>La hiérarchie a-t-elle été respectée?</v>
      </c>
      <c r="F1736" s="1220"/>
      <c r="G1736" s="1220"/>
      <c r="H1736" s="1221"/>
      <c r="I1736" s="291"/>
      <c r="J1736" s="366" t="str">
        <f>Translations!$B$259</f>
        <v xml:space="preserve"> Si tel n'est pas le cas, pourquoi?</v>
      </c>
      <c r="K1736" s="1087"/>
      <c r="L1736" s="1088"/>
      <c r="M1736" s="1088"/>
      <c r="N1736" s="1104"/>
      <c r="V1736" s="304" t="b">
        <f>W1734</f>
        <v>0</v>
      </c>
      <c r="W1736" s="289" t="b">
        <f>OR(W1732,AND(I1736&lt;&gt;"",I1736=TRUE))</f>
        <v>0</v>
      </c>
    </row>
    <row r="1737" spans="1:26" ht="5.0999999999999996" customHeight="1" x14ac:dyDescent="0.2">
      <c r="C1737" s="354"/>
      <c r="D1737" s="355"/>
      <c r="E1737" s="581"/>
      <c r="F1737" s="581"/>
      <c r="G1737" s="581"/>
      <c r="H1737" s="581"/>
      <c r="I1737" s="581"/>
      <c r="J1737" s="581"/>
      <c r="K1737" s="581"/>
      <c r="L1737" s="581"/>
      <c r="M1737" s="581"/>
      <c r="N1737" s="582"/>
      <c r="W1737" s="299"/>
    </row>
    <row r="1738" spans="1:26" ht="12.75" customHeight="1" x14ac:dyDescent="0.2">
      <c r="C1738" s="354"/>
      <c r="D1738" s="367"/>
      <c r="E1738" s="367"/>
      <c r="F1738" s="1218" t="str">
        <f>Translations!$B$264</f>
        <v>Autres précisions concernant l’écart pris rapport à la hiérarchie</v>
      </c>
      <c r="G1738" s="1218"/>
      <c r="H1738" s="1218"/>
      <c r="I1738" s="1218"/>
      <c r="J1738" s="1218"/>
      <c r="K1738" s="1218"/>
      <c r="L1738" s="1218"/>
      <c r="M1738" s="1218"/>
      <c r="N1738" s="1219"/>
      <c r="W1738" s="303"/>
    </row>
    <row r="1739" spans="1:26" ht="25.5" customHeight="1" thickBot="1" x14ac:dyDescent="0.25">
      <c r="C1739" s="354"/>
      <c r="D1739" s="367"/>
      <c r="E1739" s="367"/>
      <c r="F1739" s="1077"/>
      <c r="G1739" s="1078"/>
      <c r="H1739" s="1078"/>
      <c r="I1739" s="1078"/>
      <c r="J1739" s="1078"/>
      <c r="K1739" s="1078"/>
      <c r="L1739" s="1078"/>
      <c r="M1739" s="1078"/>
      <c r="N1739" s="1079"/>
      <c r="W1739" s="305" t="b">
        <f>W1736</f>
        <v>0</v>
      </c>
    </row>
    <row r="1740" spans="1:26" s="21" customFormat="1" ht="12.75" x14ac:dyDescent="0.2">
      <c r="A1740" s="19"/>
      <c r="B1740" s="38"/>
      <c r="C1740" s="373"/>
      <c r="D1740" s="374"/>
      <c r="E1740" s="374"/>
      <c r="F1740" s="374"/>
      <c r="G1740" s="374"/>
      <c r="H1740" s="374"/>
      <c r="I1740" s="374"/>
      <c r="J1740" s="374"/>
      <c r="K1740" s="374"/>
      <c r="L1740" s="374"/>
      <c r="M1740" s="374"/>
      <c r="N1740" s="375"/>
      <c r="O1740" s="38"/>
      <c r="P1740" s="140" t="str">
        <f>IF(OR(P1538=1,AND(I1538&lt;&gt;"",COUNTIF(P$2153:$P3364,"PRINT")=0)),"PRINT","")</f>
        <v>PRINT</v>
      </c>
      <c r="Q1740" s="24" t="s">
        <v>587</v>
      </c>
      <c r="R1740" s="25"/>
      <c r="S1740" s="25"/>
      <c r="T1740" s="24"/>
      <c r="U1740" s="24"/>
      <c r="V1740" s="24"/>
      <c r="W1740" s="24"/>
    </row>
    <row r="1741" spans="1:26" s="21" customFormat="1" ht="15" thickBot="1" x14ac:dyDescent="0.25">
      <c r="A1741" s="19"/>
      <c r="B1741" s="38"/>
      <c r="C1741" s="38"/>
      <c r="D1741" s="38"/>
      <c r="E1741" s="38"/>
      <c r="F1741" s="38"/>
      <c r="G1741" s="38"/>
      <c r="H1741" s="38"/>
      <c r="I1741" s="38"/>
      <c r="J1741" s="38"/>
      <c r="K1741" s="38"/>
      <c r="L1741" s="38"/>
      <c r="M1741" s="38"/>
      <c r="N1741" s="38"/>
      <c r="O1741" s="38"/>
      <c r="P1741" s="24"/>
      <c r="Q1741" s="24"/>
      <c r="R1741" s="25"/>
      <c r="S1741" s="25"/>
      <c r="T1741" s="24"/>
      <c r="U1741" s="24"/>
      <c r="V1741" s="24"/>
      <c r="W1741" s="24"/>
      <c r="X1741" s="273"/>
      <c r="Y1741" s="273"/>
      <c r="Z1741" s="273"/>
    </row>
    <row r="1742" spans="1:26" s="21" customFormat="1" ht="12.75" customHeight="1" thickBot="1" x14ac:dyDescent="0.3">
      <c r="A1742" s="19"/>
      <c r="B1742" s="38"/>
      <c r="C1742" s="315"/>
      <c r="D1742" s="315"/>
      <c r="E1742" s="315"/>
      <c r="F1742" s="315"/>
      <c r="G1742" s="315"/>
      <c r="H1742" s="315"/>
      <c r="I1742" s="315"/>
      <c r="J1742" s="315"/>
      <c r="K1742" s="315"/>
      <c r="L1742" s="315"/>
      <c r="M1742" s="315"/>
      <c r="N1742" s="315"/>
      <c r="O1742" s="38"/>
      <c r="P1742" s="24"/>
      <c r="Q1742" s="24"/>
      <c r="R1742" s="25"/>
      <c r="S1742" s="25"/>
      <c r="T1742" s="24"/>
      <c r="U1742" s="24"/>
      <c r="V1742" s="24"/>
      <c r="W1742" s="24"/>
      <c r="X1742" s="273"/>
      <c r="Y1742" s="273"/>
      <c r="Z1742" s="273"/>
    </row>
    <row r="1743" spans="1:26" s="270" customFormat="1" ht="15" customHeight="1" thickBot="1" x14ac:dyDescent="0.25">
      <c r="A1743" s="269"/>
      <c r="B1743" s="187"/>
      <c r="C1743" s="268">
        <f>C1538+1</f>
        <v>9</v>
      </c>
      <c r="D1743" s="1160" t="str">
        <f>Translations!$B$295</f>
        <v>Sous-installation avec référentiel de produit:</v>
      </c>
      <c r="E1743" s="1161"/>
      <c r="F1743" s="1161"/>
      <c r="G1743" s="1161"/>
      <c r="H1743" s="1161"/>
      <c r="I1743" s="1162" t="str">
        <f>IF(INDEX(CNTR_SubInstListIsProdBM,$C1743),INDEX(CNTR_SubInstListNames,$C1743),"")</f>
        <v/>
      </c>
      <c r="J1743" s="1163"/>
      <c r="K1743" s="1163"/>
      <c r="L1743" s="1163"/>
      <c r="M1743" s="1163"/>
      <c r="N1743" s="1164"/>
      <c r="O1743" s="38"/>
      <c r="P1743" s="417">
        <v>1</v>
      </c>
      <c r="Q1743" s="274"/>
      <c r="R1743" s="293"/>
      <c r="S1743" s="293"/>
      <c r="T1743" s="293"/>
      <c r="U1743" s="269"/>
      <c r="V1743" s="397" t="s">
        <v>891</v>
      </c>
      <c r="W1743" s="398" t="b">
        <f>AND(CNTR_ExistSubInstEntries,I1743="")</f>
        <v>0</v>
      </c>
    </row>
    <row r="1744" spans="1:26" ht="12.75" customHeight="1" thickBot="1" x14ac:dyDescent="0.25">
      <c r="C1744" s="265"/>
      <c r="D1744" s="266"/>
      <c r="E1744" s="1173" t="str">
        <f>Translations!$B$296</f>
        <v>La dénomination de la sous-installation avec référentiel de produit s'affiche automatiquement, sur la base des données saisies sur la feuille «C_InstallationDescription».</v>
      </c>
      <c r="F1744" s="1174"/>
      <c r="G1744" s="1174"/>
      <c r="H1744" s="1174"/>
      <c r="I1744" s="1174"/>
      <c r="J1744" s="1174"/>
      <c r="K1744" s="1174"/>
      <c r="L1744" s="1174"/>
      <c r="M1744" s="1174"/>
      <c r="N1744" s="1175"/>
    </row>
    <row r="1745" spans="1:23" ht="5.0999999999999996" customHeight="1" x14ac:dyDescent="0.2">
      <c r="C1745" s="250"/>
      <c r="N1745" s="251"/>
    </row>
    <row r="1746" spans="1:23" ht="12.75" customHeight="1" x14ac:dyDescent="0.2">
      <c r="C1746" s="250"/>
      <c r="D1746" s="22" t="s">
        <v>112</v>
      </c>
      <c r="E1746" s="1062" t="str">
        <f>Translations!$B$297</f>
        <v>Limites du système de la sous-installation</v>
      </c>
      <c r="F1746" s="1062"/>
      <c r="G1746" s="1062"/>
      <c r="H1746" s="1062"/>
      <c r="I1746" s="1062"/>
      <c r="J1746" s="1062"/>
      <c r="K1746" s="1062"/>
      <c r="L1746" s="1062"/>
      <c r="M1746" s="1062"/>
      <c r="N1746" s="1176"/>
    </row>
    <row r="1747" spans="1:23" ht="5.0999999999999996" customHeight="1" x14ac:dyDescent="0.2">
      <c r="C1747" s="250"/>
      <c r="N1747" s="251"/>
    </row>
    <row r="1748" spans="1:23" ht="12.75" customHeight="1" x14ac:dyDescent="0.2">
      <c r="C1748" s="250"/>
      <c r="D1748" s="569" t="s">
        <v>118</v>
      </c>
      <c r="E1748" s="1108" t="str">
        <f>Translations!$B$249</f>
        <v>Informations relatives à la méthode appliquée</v>
      </c>
      <c r="F1748" s="1108"/>
      <c r="G1748" s="1108"/>
      <c r="H1748" s="1108"/>
      <c r="I1748" s="1108"/>
      <c r="J1748" s="1108"/>
      <c r="K1748" s="1108"/>
      <c r="L1748" s="1108"/>
      <c r="M1748" s="1108"/>
      <c r="N1748" s="1148"/>
    </row>
    <row r="1749" spans="1:23" s="345" customFormat="1" ht="5.0999999999999996" customHeight="1" x14ac:dyDescent="0.25">
      <c r="A1749" s="344"/>
      <c r="B1749" s="341"/>
      <c r="C1749" s="342"/>
      <c r="D1749" s="343"/>
      <c r="E1749" s="1106"/>
      <c r="F1749" s="1106"/>
      <c r="G1749" s="1106"/>
      <c r="H1749" s="1106"/>
      <c r="I1749" s="1106"/>
      <c r="J1749" s="1106"/>
      <c r="K1749" s="1106"/>
      <c r="L1749" s="1106"/>
      <c r="M1749" s="1106"/>
      <c r="N1749" s="1177"/>
      <c r="O1749" s="38"/>
      <c r="P1749" s="344"/>
      <c r="Q1749" s="344"/>
      <c r="R1749" s="344"/>
      <c r="S1749" s="344"/>
      <c r="T1749" s="344"/>
      <c r="U1749" s="344"/>
      <c r="V1749" s="344"/>
      <c r="W1749" s="344"/>
    </row>
    <row r="1750" spans="1:23" ht="50.1" customHeight="1" x14ac:dyDescent="0.2">
      <c r="C1750" s="250"/>
      <c r="D1750" s="569"/>
      <c r="E1750" s="1178"/>
      <c r="F1750" s="1179"/>
      <c r="G1750" s="1179"/>
      <c r="H1750" s="1179"/>
      <c r="I1750" s="1179"/>
      <c r="J1750" s="1179"/>
      <c r="K1750" s="1179"/>
      <c r="L1750" s="1179"/>
      <c r="M1750" s="1179"/>
      <c r="N1750" s="1180"/>
    </row>
    <row r="1751" spans="1:23" ht="5.0999999999999996" customHeight="1" x14ac:dyDescent="0.2">
      <c r="C1751" s="250"/>
      <c r="D1751" s="569"/>
      <c r="N1751" s="251"/>
    </row>
    <row r="1752" spans="1:23" ht="12.75" customHeight="1" x14ac:dyDescent="0.2">
      <c r="C1752" s="250"/>
      <c r="D1752" s="569" t="s">
        <v>119</v>
      </c>
      <c r="E1752" s="1181" t="str">
        <f>Translations!$B$210</f>
        <v>Référence de fichiers externes, le cas échéant</v>
      </c>
      <c r="F1752" s="1181"/>
      <c r="G1752" s="1181"/>
      <c r="H1752" s="1181"/>
      <c r="I1752" s="1181"/>
      <c r="J1752" s="1182"/>
      <c r="K1752" s="1049"/>
      <c r="L1752" s="1049"/>
      <c r="M1752" s="1049"/>
      <c r="N1752" s="1049"/>
    </row>
    <row r="1753" spans="1:23" ht="5.0999999999999996" customHeight="1" x14ac:dyDescent="0.2">
      <c r="C1753" s="250"/>
      <c r="D1753" s="569"/>
      <c r="N1753" s="251"/>
    </row>
    <row r="1754" spans="1:23" ht="12.75" customHeight="1" x14ac:dyDescent="0.2">
      <c r="C1754" s="250"/>
      <c r="D1754" s="27" t="s">
        <v>120</v>
      </c>
      <c r="E1754" s="1181" t="str">
        <f>Translations!$B$305</f>
        <v>Référence d’un schéma de procédé distinct détaillé, s’il y a lieu</v>
      </c>
      <c r="F1754" s="1181"/>
      <c r="G1754" s="1181"/>
      <c r="H1754" s="1181"/>
      <c r="I1754" s="1181"/>
      <c r="J1754" s="1182"/>
      <c r="K1754" s="1049"/>
      <c r="L1754" s="1049"/>
      <c r="M1754" s="1049"/>
      <c r="N1754" s="1049"/>
    </row>
    <row r="1755" spans="1:23" ht="5.0999999999999996" customHeight="1" x14ac:dyDescent="0.2">
      <c r="C1755" s="257"/>
      <c r="D1755" s="258"/>
      <c r="E1755" s="259"/>
      <c r="F1755" s="259"/>
      <c r="G1755" s="259"/>
      <c r="H1755" s="259"/>
      <c r="I1755" s="259"/>
      <c r="J1755" s="259"/>
      <c r="K1755" s="259"/>
      <c r="L1755" s="259"/>
      <c r="M1755" s="259"/>
      <c r="N1755" s="260"/>
    </row>
    <row r="1756" spans="1:23" ht="5.0999999999999996" customHeight="1" x14ac:dyDescent="0.2">
      <c r="C1756" s="250"/>
      <c r="D1756" s="569"/>
      <c r="N1756" s="251"/>
    </row>
    <row r="1757" spans="1:23" ht="12.75" customHeight="1" x14ac:dyDescent="0.2">
      <c r="C1757" s="250"/>
      <c r="D1757" s="22" t="s">
        <v>113</v>
      </c>
      <c r="E1757" s="1062" t="str">
        <f>Translations!$B$307</f>
        <v>Méthode de détermination des niveaux de production (= activité) annuelle</v>
      </c>
      <c r="F1757" s="1062"/>
      <c r="G1757" s="1062"/>
      <c r="H1757" s="1062"/>
      <c r="I1757" s="1062"/>
      <c r="J1757" s="1062"/>
      <c r="K1757" s="1062"/>
      <c r="L1757" s="1062"/>
      <c r="M1757" s="1062"/>
      <c r="N1757" s="1176"/>
    </row>
    <row r="1758" spans="1:23" ht="5.0999999999999996" customHeight="1" x14ac:dyDescent="0.2">
      <c r="C1758" s="250"/>
      <c r="D1758" s="22"/>
      <c r="E1758" s="569"/>
      <c r="F1758" s="569"/>
      <c r="G1758" s="569"/>
      <c r="H1758" s="569"/>
      <c r="I1758" s="569"/>
      <c r="J1758" s="569"/>
      <c r="K1758" s="569"/>
      <c r="L1758" s="569"/>
      <c r="M1758" s="569"/>
      <c r="N1758" s="570"/>
    </row>
    <row r="1759" spans="1:23" ht="12.75" customHeight="1" x14ac:dyDescent="0.2">
      <c r="C1759" s="250"/>
      <c r="D1759" s="569" t="s">
        <v>118</v>
      </c>
      <c r="E1759" s="1108" t="str">
        <f>Translations!$B$249</f>
        <v>Informations relatives à la méthode appliquée</v>
      </c>
      <c r="F1759" s="1108"/>
      <c r="G1759" s="1108"/>
      <c r="H1759" s="1108"/>
      <c r="I1759" s="1108"/>
      <c r="J1759" s="1108"/>
      <c r="K1759" s="1108"/>
      <c r="L1759" s="1108"/>
      <c r="M1759" s="1108"/>
      <c r="N1759" s="1148"/>
    </row>
    <row r="1760" spans="1:23" s="295" customFormat="1" ht="25.5" customHeight="1" x14ac:dyDescent="0.25">
      <c r="A1760" s="293"/>
      <c r="B1760" s="136"/>
      <c r="C1760" s="250"/>
      <c r="D1760" s="137"/>
      <c r="E1760" s="138"/>
      <c r="F1760" s="138"/>
      <c r="G1760" s="138"/>
      <c r="H1760" s="138"/>
      <c r="I1760" s="1112" t="str">
        <f>Translations!$B$254</f>
        <v>Source de données</v>
      </c>
      <c r="J1760" s="1112"/>
      <c r="K1760" s="1112" t="str">
        <f>Translations!$B$255</f>
        <v>Autre source de données (le cas échéant)</v>
      </c>
      <c r="L1760" s="1112"/>
      <c r="M1760" s="1112" t="str">
        <f>Translations!$B$255</f>
        <v>Autre source de données (le cas échéant)</v>
      </c>
      <c r="N1760" s="1112"/>
      <c r="O1760" s="38"/>
      <c r="P1760" s="293"/>
      <c r="Q1760" s="293"/>
      <c r="R1760" s="293"/>
      <c r="S1760" s="293"/>
      <c r="T1760" s="293"/>
      <c r="U1760" s="293"/>
      <c r="V1760" s="293"/>
      <c r="W1760" s="293"/>
    </row>
    <row r="1761" spans="1:23" ht="12.75" customHeight="1" x14ac:dyDescent="0.2">
      <c r="C1761" s="250"/>
      <c r="D1761" s="27"/>
      <c r="E1761" s="135" t="s">
        <v>864</v>
      </c>
      <c r="F1761" s="1074" t="str">
        <f>Translations!$B$310</f>
        <v>Quantités de produits</v>
      </c>
      <c r="G1761" s="1074"/>
      <c r="H1761" s="1075"/>
      <c r="I1761" s="1087"/>
      <c r="J1761" s="1088"/>
      <c r="K1761" s="1089"/>
      <c r="L1761" s="1090"/>
      <c r="M1761" s="1089"/>
      <c r="N1761" s="1091"/>
    </row>
    <row r="1762" spans="1:23" ht="5.0999999999999996" customHeight="1" x14ac:dyDescent="0.2">
      <c r="C1762" s="250"/>
      <c r="D1762" s="27"/>
      <c r="E1762" s="135"/>
      <c r="F1762" s="573"/>
      <c r="G1762" s="573"/>
      <c r="H1762" s="573"/>
      <c r="I1762" s="573"/>
      <c r="J1762" s="573"/>
      <c r="K1762" s="573"/>
      <c r="L1762" s="573"/>
      <c r="M1762" s="573"/>
      <c r="N1762" s="574"/>
    </row>
    <row r="1763" spans="1:23" ht="12.75" customHeight="1" x14ac:dyDescent="0.2">
      <c r="C1763" s="250"/>
      <c r="D1763" s="569"/>
      <c r="E1763" s="135" t="s">
        <v>865</v>
      </c>
      <c r="F1763" s="1074" t="str">
        <f>Translations!$B$311</f>
        <v>Quantités annuelles de produits</v>
      </c>
      <c r="G1763" s="1074"/>
      <c r="H1763" s="1075"/>
      <c r="I1763" s="1184"/>
      <c r="J1763" s="1184"/>
      <c r="K1763" s="1184"/>
      <c r="L1763" s="1184"/>
      <c r="M1763" s="1184"/>
      <c r="N1763" s="1184"/>
    </row>
    <row r="1764" spans="1:23" ht="5.0999999999999996" customHeight="1" x14ac:dyDescent="0.2">
      <c r="C1764" s="250"/>
      <c r="D1764" s="569"/>
      <c r="N1764" s="251"/>
    </row>
    <row r="1765" spans="1:23" s="21" customFormat="1" ht="12.75" customHeight="1" x14ac:dyDescent="0.25">
      <c r="A1765" s="19"/>
      <c r="B1765" s="219"/>
      <c r="C1765" s="253"/>
      <c r="D1765" s="254"/>
      <c r="E1765" s="135" t="s">
        <v>866</v>
      </c>
      <c r="F1765" s="1074" t="str">
        <f>Translations!$B$312</f>
        <v>Obligations de déclaration spécifiques:</v>
      </c>
      <c r="G1765" s="1074"/>
      <c r="H1765" s="1075"/>
      <c r="I1765" s="1124" t="str">
        <f>IF(I1743="","",HYPERLINK(INDEX(EUconst_BMlistSpecialJumpTable,MATCH(I1743,EUconst_BMlistNames,0)),INDEX(EUconst_BMlistSpecialReporting,MATCH(I1743,EUconst_BMlistNames,0))))</f>
        <v/>
      </c>
      <c r="J1765" s="1125"/>
      <c r="K1765" s="1125"/>
      <c r="L1765" s="1125"/>
      <c r="M1765" s="1125"/>
      <c r="N1765" s="1126"/>
      <c r="O1765" s="38"/>
      <c r="P1765" s="220" t="s">
        <v>695</v>
      </c>
      <c r="Q1765" s="221" t="str">
        <f>IF(I1743="","",IF(AND(INDEX(EUconst_BMlistSpecialJumpTable,MATCH(I1743,EUconst_BMlistNames,0))&lt;&gt;"",INDEX(EUconst_BMlistMainNumberOfBM,MATCH(I1743,EUconst_BMlistNames,0))&lt;&gt;47),TRUE,FALSE))</f>
        <v/>
      </c>
      <c r="R1765" s="25"/>
      <c r="S1765" s="25"/>
      <c r="T1765" s="24"/>
      <c r="U1765" s="24"/>
      <c r="V1765" s="24"/>
      <c r="W1765" s="24"/>
    </row>
    <row r="1766" spans="1:23" s="21" customFormat="1" ht="5.0999999999999996" customHeight="1" x14ac:dyDescent="0.25">
      <c r="A1766" s="19"/>
      <c r="B1766" s="219"/>
      <c r="C1766" s="253"/>
      <c r="D1766" s="255"/>
      <c r="F1766" s="1116"/>
      <c r="G1766" s="1116"/>
      <c r="H1766" s="1116"/>
      <c r="I1766" s="1116"/>
      <c r="J1766" s="1116"/>
      <c r="K1766" s="1116"/>
      <c r="L1766" s="1116"/>
      <c r="M1766" s="1116"/>
      <c r="N1766" s="1183"/>
      <c r="O1766" s="38"/>
      <c r="P1766" s="25"/>
      <c r="Q1766" s="24"/>
      <c r="R1766" s="25"/>
      <c r="S1766" s="25"/>
      <c r="T1766" s="24"/>
      <c r="U1766" s="24"/>
      <c r="V1766" s="24"/>
      <c r="W1766" s="24"/>
    </row>
    <row r="1767" spans="1:23" ht="12.75" customHeight="1" x14ac:dyDescent="0.2">
      <c r="C1767" s="250"/>
      <c r="D1767" s="569"/>
      <c r="E1767" s="135" t="s">
        <v>867</v>
      </c>
      <c r="F1767" s="1076" t="str">
        <f>Translations!$B$257</f>
        <v>Description de la méthode appliquée</v>
      </c>
      <c r="G1767" s="1076"/>
      <c r="H1767" s="1076"/>
      <c r="I1767" s="1076"/>
      <c r="J1767" s="1076"/>
      <c r="K1767" s="1076"/>
      <c r="L1767" s="1076"/>
      <c r="M1767" s="1076"/>
      <c r="N1767" s="1167"/>
    </row>
    <row r="1768" spans="1:23" ht="12.75" customHeight="1" x14ac:dyDescent="0.2">
      <c r="C1768" s="250"/>
      <c r="D1768" s="569"/>
      <c r="E1768" s="135"/>
      <c r="F1768" s="1135" t="str">
        <f>IF(I1743&lt;&gt;"",HYPERLINK("#" &amp; Q1768,EUConst_MsgDescription),"")</f>
        <v/>
      </c>
      <c r="G1768" s="1114"/>
      <c r="H1768" s="1114"/>
      <c r="I1768" s="1114"/>
      <c r="J1768" s="1114"/>
      <c r="K1768" s="1114"/>
      <c r="L1768" s="1114"/>
      <c r="M1768" s="1114"/>
      <c r="N1768" s="1115"/>
      <c r="P1768" s="24" t="s">
        <v>441</v>
      </c>
      <c r="Q1768" s="414" t="str">
        <f>"#"&amp;ADDRESS(ROW($C$11),COLUMN($C$11))</f>
        <v>#$C$11</v>
      </c>
    </row>
    <row r="1769" spans="1:23" ht="5.0999999999999996" customHeight="1" x14ac:dyDescent="0.2">
      <c r="C1769" s="250"/>
      <c r="D1769" s="569"/>
      <c r="E1769" s="26"/>
      <c r="F1769" s="1116"/>
      <c r="G1769" s="1116"/>
      <c r="H1769" s="1116"/>
      <c r="I1769" s="1116"/>
      <c r="J1769" s="1116"/>
      <c r="K1769" s="1116"/>
      <c r="L1769" s="1116"/>
      <c r="M1769" s="1116"/>
      <c r="N1769" s="1183"/>
      <c r="P1769" s="280"/>
    </row>
    <row r="1770" spans="1:23" ht="50.1" customHeight="1" x14ac:dyDescent="0.2">
      <c r="C1770" s="250"/>
      <c r="D1770" s="26"/>
      <c r="E1770" s="296"/>
      <c r="F1770" s="1117"/>
      <c r="G1770" s="1118"/>
      <c r="H1770" s="1118"/>
      <c r="I1770" s="1118"/>
      <c r="J1770" s="1118"/>
      <c r="K1770" s="1118"/>
      <c r="L1770" s="1118"/>
      <c r="M1770" s="1118"/>
      <c r="N1770" s="1119"/>
    </row>
    <row r="1771" spans="1:23" ht="5.0999999999999996" customHeight="1" thickBot="1" x14ac:dyDescent="0.25">
      <c r="C1771" s="250"/>
      <c r="N1771" s="251"/>
    </row>
    <row r="1772" spans="1:23" ht="12.75" customHeight="1" x14ac:dyDescent="0.2">
      <c r="C1772" s="250"/>
      <c r="D1772" s="569"/>
      <c r="E1772" s="135"/>
      <c r="F1772" s="1120" t="str">
        <f>Translations!$B$210</f>
        <v>Référence de fichiers externes, le cas échéant</v>
      </c>
      <c r="G1772" s="1120"/>
      <c r="H1772" s="1120"/>
      <c r="I1772" s="1120"/>
      <c r="J1772" s="1120"/>
      <c r="K1772" s="1049"/>
      <c r="L1772" s="1049"/>
      <c r="M1772" s="1049"/>
      <c r="N1772" s="1049"/>
      <c r="W1772" s="297" t="s">
        <v>417</v>
      </c>
    </row>
    <row r="1773" spans="1:23" ht="5.0999999999999996" customHeight="1" x14ac:dyDescent="0.2">
      <c r="C1773" s="250"/>
      <c r="D1773" s="569"/>
      <c r="N1773" s="251"/>
      <c r="W1773" s="283"/>
    </row>
    <row r="1774" spans="1:23" ht="12.75" customHeight="1" x14ac:dyDescent="0.2">
      <c r="C1774" s="250"/>
      <c r="D1774" s="569" t="s">
        <v>119</v>
      </c>
      <c r="E1774" s="1102" t="str">
        <f>Translations!$B$258</f>
        <v>La hiérarchie a-t-elle été respectée?</v>
      </c>
      <c r="F1774" s="1102"/>
      <c r="G1774" s="1102"/>
      <c r="H1774" s="1103"/>
      <c r="I1774" s="291"/>
      <c r="J1774" s="298" t="str">
        <f>Translations!$B$259</f>
        <v xml:space="preserve"> Si tel n'est pas le cas, pourquoi?</v>
      </c>
      <c r="K1774" s="1087"/>
      <c r="L1774" s="1088"/>
      <c r="M1774" s="1088"/>
      <c r="N1774" s="1104"/>
      <c r="W1774" s="289" t="b">
        <f>AND(I1774&lt;&gt;"",I1774=TRUE)</f>
        <v>0</v>
      </c>
    </row>
    <row r="1775" spans="1:23" ht="5.0999999999999996" customHeight="1" x14ac:dyDescent="0.2">
      <c r="C1775" s="250"/>
      <c r="E1775" s="575"/>
      <c r="F1775" s="575"/>
      <c r="G1775" s="575"/>
      <c r="H1775" s="575"/>
      <c r="I1775" s="575"/>
      <c r="J1775" s="575"/>
      <c r="K1775" s="575"/>
      <c r="L1775" s="575"/>
      <c r="M1775" s="575"/>
      <c r="N1775" s="583"/>
      <c r="W1775" s="283"/>
    </row>
    <row r="1776" spans="1:23" ht="12.75" customHeight="1" x14ac:dyDescent="0.2">
      <c r="C1776" s="250"/>
      <c r="D1776" s="569"/>
      <c r="E1776" s="569"/>
      <c r="F1776" s="1076" t="str">
        <f>Translations!$B$264</f>
        <v>Autres précisions concernant l’écart pris rapport à la hiérarchie</v>
      </c>
      <c r="G1776" s="1076"/>
      <c r="H1776" s="1076"/>
      <c r="I1776" s="1076"/>
      <c r="J1776" s="1076"/>
      <c r="K1776" s="1076"/>
      <c r="L1776" s="1076"/>
      <c r="M1776" s="1076"/>
      <c r="N1776" s="1167"/>
      <c r="W1776" s="283"/>
    </row>
    <row r="1777" spans="1:23" ht="25.5" customHeight="1" thickBot="1" x14ac:dyDescent="0.25">
      <c r="C1777" s="250"/>
      <c r="E1777" s="569"/>
      <c r="F1777" s="1168"/>
      <c r="G1777" s="1169"/>
      <c r="H1777" s="1169"/>
      <c r="I1777" s="1169"/>
      <c r="J1777" s="1169"/>
      <c r="K1777" s="1169"/>
      <c r="L1777" s="1169"/>
      <c r="M1777" s="1169"/>
      <c r="N1777" s="1170"/>
      <c r="W1777" s="300" t="b">
        <f>W1774</f>
        <v>0</v>
      </c>
    </row>
    <row r="1778" spans="1:23" ht="5.0999999999999996" customHeight="1" x14ac:dyDescent="0.2">
      <c r="C1778" s="250"/>
      <c r="D1778" s="569"/>
      <c r="N1778" s="251"/>
    </row>
    <row r="1779" spans="1:23" ht="12.75" customHeight="1" x14ac:dyDescent="0.2">
      <c r="C1779" s="250"/>
      <c r="D1779" s="27" t="s">
        <v>120</v>
      </c>
      <c r="E1779" s="1171" t="str">
        <f>Translations!$B$828</f>
        <v>Description de la méthode utilisée aux fins du suivi des marchandises et produits fabriqués</v>
      </c>
      <c r="F1779" s="1171"/>
      <c r="G1779" s="1171"/>
      <c r="H1779" s="1171"/>
      <c r="I1779" s="1171"/>
      <c r="J1779" s="1171"/>
      <c r="K1779" s="1171"/>
      <c r="L1779" s="1171"/>
      <c r="M1779" s="1171"/>
      <c r="N1779" s="1172"/>
    </row>
    <row r="1780" spans="1:23" ht="5.0999999999999996" customHeight="1" x14ac:dyDescent="0.2">
      <c r="C1780" s="250"/>
      <c r="E1780" s="1045"/>
      <c r="F1780" s="1046"/>
      <c r="G1780" s="1046"/>
      <c r="H1780" s="1046"/>
      <c r="I1780" s="1046"/>
      <c r="J1780" s="1046"/>
      <c r="K1780" s="1046"/>
      <c r="L1780" s="1046"/>
      <c r="M1780" s="1046"/>
      <c r="N1780" s="1165"/>
    </row>
    <row r="1781" spans="1:23" ht="50.1" customHeight="1" x14ac:dyDescent="0.2">
      <c r="C1781" s="250"/>
      <c r="D1781" s="569"/>
      <c r="E1781" s="296"/>
      <c r="F1781" s="1087"/>
      <c r="G1781" s="1088"/>
      <c r="H1781" s="1088"/>
      <c r="I1781" s="1088"/>
      <c r="J1781" s="1088"/>
      <c r="K1781" s="1088"/>
      <c r="L1781" s="1088"/>
      <c r="M1781" s="1088"/>
      <c r="N1781" s="1104"/>
    </row>
    <row r="1782" spans="1:23" ht="5.0999999999999996" customHeight="1" x14ac:dyDescent="0.2">
      <c r="C1782" s="250"/>
      <c r="N1782" s="251"/>
    </row>
    <row r="1783" spans="1:23" ht="5.0999999999999996" customHeight="1" x14ac:dyDescent="0.2">
      <c r="C1783" s="261"/>
      <c r="D1783" s="264"/>
      <c r="E1783" s="262"/>
      <c r="F1783" s="262"/>
      <c r="G1783" s="262"/>
      <c r="H1783" s="262"/>
      <c r="I1783" s="262"/>
      <c r="J1783" s="262"/>
      <c r="K1783" s="262"/>
      <c r="L1783" s="262"/>
      <c r="M1783" s="262"/>
      <c r="N1783" s="263"/>
    </row>
    <row r="1784" spans="1:23" s="21" customFormat="1" ht="14.25" customHeight="1" x14ac:dyDescent="0.2">
      <c r="A1784" s="19"/>
      <c r="B1784" s="38"/>
      <c r="C1784" s="250"/>
      <c r="D1784" s="22" t="s">
        <v>114</v>
      </c>
      <c r="E1784" s="1105" t="str">
        <f>Translations!$B$322</f>
        <v>Consommation d'électricité pertinente</v>
      </c>
      <c r="F1784" s="1105"/>
      <c r="G1784" s="1105"/>
      <c r="H1784" s="1105"/>
      <c r="I1784" s="1105"/>
      <c r="J1784" s="1105"/>
      <c r="K1784" s="1105"/>
      <c r="L1784" s="1105"/>
      <c r="M1784" s="1105"/>
      <c r="N1784" s="1189"/>
      <c r="O1784" s="38"/>
      <c r="P1784" s="24" t="s">
        <v>441</v>
      </c>
      <c r="Q1784" s="414" t="str">
        <f>"#"&amp;ADDRESS(ROW(D1869),COLUMN(D1869))</f>
        <v>#$D$1869</v>
      </c>
      <c r="R1784" s="25"/>
      <c r="S1784" s="25"/>
      <c r="T1784" s="19"/>
      <c r="U1784" s="19"/>
      <c r="V1784" s="274"/>
      <c r="W1784" s="274"/>
    </row>
    <row r="1785" spans="1:23" ht="12.75" customHeight="1" thickBot="1" x14ac:dyDescent="0.25">
      <c r="C1785" s="250"/>
      <c r="D1785" s="569" t="s">
        <v>118</v>
      </c>
      <c r="E1785" s="1108" t="str">
        <f>Translations!$B$249</f>
        <v>Informations relatives à la méthode appliquée</v>
      </c>
      <c r="F1785" s="1108"/>
      <c r="G1785" s="1108"/>
      <c r="H1785" s="1108"/>
      <c r="I1785" s="1108"/>
      <c r="J1785" s="1108"/>
      <c r="K1785" s="1108"/>
      <c r="L1785" s="1108"/>
      <c r="M1785" s="1108"/>
      <c r="N1785" s="1148"/>
      <c r="P1785" s="280"/>
      <c r="T1785" s="19"/>
    </row>
    <row r="1786" spans="1:23" ht="25.5" customHeight="1" thickBot="1" x14ac:dyDescent="0.25">
      <c r="B1786" s="273"/>
      <c r="C1786" s="250"/>
      <c r="E1786" s="569"/>
      <c r="I1786" s="1112" t="str">
        <f>Translations!$B$254</f>
        <v>Source de données</v>
      </c>
      <c r="J1786" s="1112"/>
      <c r="K1786" s="1112" t="str">
        <f>Translations!$B$255</f>
        <v>Autre source de données (le cas échéant)</v>
      </c>
      <c r="L1786" s="1112"/>
      <c r="M1786" s="1112" t="str">
        <f>Translations!$B$255</f>
        <v>Autre source de données (le cas échéant)</v>
      </c>
      <c r="N1786" s="1112"/>
      <c r="S1786" s="297" t="s">
        <v>1910</v>
      </c>
      <c r="U1786" s="280"/>
      <c r="V1786" s="280"/>
      <c r="W1786" s="297" t="s">
        <v>417</v>
      </c>
    </row>
    <row r="1787" spans="1:23" ht="12.75" customHeight="1" x14ac:dyDescent="0.2">
      <c r="B1787" s="273"/>
      <c r="C1787" s="250"/>
      <c r="E1787" s="569" t="s">
        <v>864</v>
      </c>
      <c r="F1787" s="1074" t="str">
        <f>Translations!$B$322</f>
        <v>Consommation d'électricité pertinente</v>
      </c>
      <c r="G1787" s="1074"/>
      <c r="H1787" s="1075"/>
      <c r="I1787" s="1184"/>
      <c r="J1787" s="1184"/>
      <c r="K1787" s="1111"/>
      <c r="L1787" s="1111"/>
      <c r="M1787" s="1111"/>
      <c r="N1787" s="1111"/>
      <c r="S1787" s="282" t="b">
        <f>IF(I1743&lt;&gt;"",IF(INDEX(EUconst_BMlistElExchangability,MATCH(I1743,EUconst_BMlistNames,0))=TRUE,FALSE,TRUE),FALSE)</f>
        <v>0</v>
      </c>
      <c r="U1787" s="280"/>
      <c r="V1787" s="280"/>
      <c r="W1787" s="545"/>
    </row>
    <row r="1788" spans="1:23" ht="5.0999999999999996" customHeight="1" x14ac:dyDescent="0.2">
      <c r="B1788" s="273"/>
      <c r="C1788" s="250"/>
      <c r="D1788" s="569"/>
      <c r="N1788" s="251"/>
      <c r="S1788" s="283"/>
      <c r="W1788" s="283"/>
    </row>
    <row r="1789" spans="1:23" ht="12.75" customHeight="1" x14ac:dyDescent="0.2">
      <c r="B1789" s="273"/>
      <c r="C1789" s="250"/>
      <c r="D1789" s="569"/>
      <c r="E1789" s="135" t="s">
        <v>865</v>
      </c>
      <c r="F1789" s="1076" t="str">
        <f>Translations!$B$257</f>
        <v>Description de la méthode appliquée</v>
      </c>
      <c r="G1789" s="1076"/>
      <c r="H1789" s="1076"/>
      <c r="I1789" s="1076"/>
      <c r="J1789" s="1076"/>
      <c r="K1789" s="1076"/>
      <c r="L1789" s="1076"/>
      <c r="M1789" s="1076"/>
      <c r="N1789" s="1167"/>
      <c r="S1789" s="283"/>
      <c r="W1789" s="283"/>
    </row>
    <row r="1790" spans="1:23" ht="5.0999999999999996" customHeight="1" x14ac:dyDescent="0.2">
      <c r="B1790" s="273"/>
      <c r="C1790" s="250"/>
      <c r="E1790" s="252"/>
      <c r="F1790" s="571"/>
      <c r="G1790" s="572"/>
      <c r="H1790" s="572"/>
      <c r="I1790" s="572"/>
      <c r="J1790" s="572"/>
      <c r="K1790" s="572"/>
      <c r="L1790" s="572"/>
      <c r="M1790" s="572"/>
      <c r="N1790" s="578"/>
      <c r="S1790" s="283"/>
      <c r="W1790" s="283"/>
    </row>
    <row r="1791" spans="1:23" ht="12.75" customHeight="1" x14ac:dyDescent="0.2">
      <c r="B1791" s="273"/>
      <c r="C1791" s="250"/>
      <c r="D1791" s="569"/>
      <c r="E1791" s="135"/>
      <c r="F1791" s="1135" t="str">
        <f>IF(AND(I1743&lt;&gt;"",J1784=""),HYPERLINK("#" &amp; Q1791,EUConst_MsgDescription),"")</f>
        <v/>
      </c>
      <c r="G1791" s="1114"/>
      <c r="H1791" s="1114"/>
      <c r="I1791" s="1114"/>
      <c r="J1791" s="1114"/>
      <c r="K1791" s="1114"/>
      <c r="L1791" s="1114"/>
      <c r="M1791" s="1114"/>
      <c r="N1791" s="1115"/>
      <c r="P1791" s="24" t="s">
        <v>441</v>
      </c>
      <c r="Q1791" s="414" t="str">
        <f>"#"&amp;ADDRESS(ROW($C$10),COLUMN($C$10))</f>
        <v>#$C$10</v>
      </c>
      <c r="S1791" s="283"/>
      <c r="W1791" s="283"/>
    </row>
    <row r="1792" spans="1:23" ht="5.0999999999999996" customHeight="1" x14ac:dyDescent="0.2">
      <c r="B1792" s="273"/>
      <c r="C1792" s="250"/>
      <c r="D1792" s="569"/>
      <c r="E1792" s="26"/>
      <c r="F1792" s="1194"/>
      <c r="G1792" s="1194"/>
      <c r="H1792" s="1194"/>
      <c r="I1792" s="1194"/>
      <c r="J1792" s="1194"/>
      <c r="K1792" s="1194"/>
      <c r="L1792" s="1194"/>
      <c r="M1792" s="1194"/>
      <c r="N1792" s="1195"/>
      <c r="P1792" s="280"/>
      <c r="S1792" s="283"/>
      <c r="W1792" s="283"/>
    </row>
    <row r="1793" spans="2:23" ht="50.1" customHeight="1" x14ac:dyDescent="0.2">
      <c r="B1793" s="273"/>
      <c r="C1793" s="250"/>
      <c r="D1793" s="26"/>
      <c r="E1793" s="296"/>
      <c r="F1793" s="1196"/>
      <c r="G1793" s="1197"/>
      <c r="H1793" s="1197"/>
      <c r="I1793" s="1197"/>
      <c r="J1793" s="1197"/>
      <c r="K1793" s="1197"/>
      <c r="L1793" s="1197"/>
      <c r="M1793" s="1197"/>
      <c r="N1793" s="1198"/>
      <c r="S1793" s="282" t="b">
        <f>S1787</f>
        <v>0</v>
      </c>
      <c r="W1793" s="282"/>
    </row>
    <row r="1794" spans="2:23" ht="5.0999999999999996" customHeight="1" x14ac:dyDescent="0.2">
      <c r="B1794" s="273"/>
      <c r="C1794" s="250"/>
      <c r="D1794" s="569"/>
      <c r="N1794" s="251"/>
      <c r="S1794" s="283"/>
      <c r="W1794" s="283"/>
    </row>
    <row r="1795" spans="2:23" ht="12.75" customHeight="1" x14ac:dyDescent="0.2">
      <c r="B1795" s="273"/>
      <c r="C1795" s="250"/>
      <c r="D1795" s="569"/>
      <c r="E1795" s="135"/>
      <c r="F1795" s="1120" t="str">
        <f>Translations!$B$210</f>
        <v>Référence de fichiers externes, le cas échéant</v>
      </c>
      <c r="G1795" s="1120"/>
      <c r="H1795" s="1120"/>
      <c r="I1795" s="1120"/>
      <c r="J1795" s="1120"/>
      <c r="K1795" s="1049"/>
      <c r="L1795" s="1049"/>
      <c r="M1795" s="1049"/>
      <c r="N1795" s="1049"/>
      <c r="S1795" s="283"/>
      <c r="W1795" s="282"/>
    </row>
    <row r="1796" spans="2:23" ht="5.0999999999999996" customHeight="1" x14ac:dyDescent="0.2">
      <c r="B1796" s="273"/>
      <c r="C1796" s="250"/>
      <c r="D1796" s="569"/>
      <c r="N1796" s="251"/>
      <c r="S1796" s="283"/>
      <c r="W1796" s="283"/>
    </row>
    <row r="1797" spans="2:23" ht="12.75" customHeight="1" x14ac:dyDescent="0.2">
      <c r="B1797" s="273"/>
      <c r="C1797" s="250"/>
      <c r="D1797" s="569" t="s">
        <v>119</v>
      </c>
      <c r="E1797" s="1102" t="str">
        <f>Translations!$B$258</f>
        <v>La hiérarchie a-t-elle été respectée?</v>
      </c>
      <c r="F1797" s="1102"/>
      <c r="G1797" s="1102"/>
      <c r="H1797" s="1103"/>
      <c r="I1797" s="291"/>
      <c r="J1797" s="298" t="str">
        <f>Translations!$B$259</f>
        <v xml:space="preserve"> Si tel n'est pas le cas, pourquoi?</v>
      </c>
      <c r="K1797" s="1087"/>
      <c r="L1797" s="1088"/>
      <c r="M1797" s="1088"/>
      <c r="N1797" s="1104"/>
      <c r="S1797" s="282" t="b">
        <f>S1793</f>
        <v>0</v>
      </c>
      <c r="W1797" s="289" t="b">
        <f>OR(W1795,AND(I1797&lt;&gt;"",I1797=TRUE))</f>
        <v>0</v>
      </c>
    </row>
    <row r="1798" spans="2:23" ht="12.75" customHeight="1" x14ac:dyDescent="0.2">
      <c r="B1798" s="273"/>
      <c r="C1798" s="250"/>
      <c r="D1798" s="569"/>
      <c r="E1798" s="252" t="s">
        <v>263</v>
      </c>
      <c r="F1798" s="1050" t="str">
        <f>Translations!$B$263</f>
        <v>Coûts excessifs: l’utilisation de meilleures sources de données entraînerait des coûts excessifs.</v>
      </c>
      <c r="G1798" s="1098"/>
      <c r="H1798" s="1098"/>
      <c r="I1798" s="1098"/>
      <c r="J1798" s="1098"/>
      <c r="K1798" s="1098"/>
      <c r="L1798" s="1098"/>
      <c r="M1798" s="1098"/>
      <c r="N1798" s="1134"/>
      <c r="S1798" s="283"/>
      <c r="W1798" s="283"/>
    </row>
    <row r="1799" spans="2:23" ht="5.0999999999999996" customHeight="1" x14ac:dyDescent="0.2">
      <c r="B1799" s="273"/>
      <c r="C1799" s="250"/>
      <c r="E1799" s="575"/>
      <c r="F1799" s="575"/>
      <c r="G1799" s="575"/>
      <c r="H1799" s="575"/>
      <c r="I1799" s="575"/>
      <c r="J1799" s="575"/>
      <c r="K1799" s="575"/>
      <c r="L1799" s="575"/>
      <c r="M1799" s="575"/>
      <c r="N1799" s="583"/>
      <c r="S1799" s="283"/>
      <c r="W1799" s="283"/>
    </row>
    <row r="1800" spans="2:23" ht="12.75" customHeight="1" x14ac:dyDescent="0.2">
      <c r="B1800" s="273"/>
      <c r="C1800" s="250"/>
      <c r="D1800" s="569"/>
      <c r="E1800" s="569"/>
      <c r="F1800" s="1076" t="str">
        <f>Translations!$B$264</f>
        <v>Autres précisions concernant l’écart pris rapport à la hiérarchie</v>
      </c>
      <c r="G1800" s="1076"/>
      <c r="H1800" s="1076"/>
      <c r="I1800" s="1076"/>
      <c r="J1800" s="1076"/>
      <c r="K1800" s="1076"/>
      <c r="L1800" s="1076"/>
      <c r="M1800" s="1076"/>
      <c r="N1800" s="1167"/>
      <c r="S1800" s="283"/>
      <c r="W1800" s="283"/>
    </row>
    <row r="1801" spans="2:23" ht="25.5" customHeight="1" thickBot="1" x14ac:dyDescent="0.25">
      <c r="B1801" s="273"/>
      <c r="C1801" s="250"/>
      <c r="E1801" s="569"/>
      <c r="F1801" s="1077"/>
      <c r="G1801" s="1078"/>
      <c r="H1801" s="1078"/>
      <c r="I1801" s="1078"/>
      <c r="J1801" s="1078"/>
      <c r="K1801" s="1078"/>
      <c r="L1801" s="1078"/>
      <c r="M1801" s="1078"/>
      <c r="N1801" s="1079"/>
      <c r="S1801" s="305" t="b">
        <f>S1797</f>
        <v>0</v>
      </c>
      <c r="W1801" s="300" t="b">
        <f>W1797</f>
        <v>0</v>
      </c>
    </row>
    <row r="1802" spans="2:23" ht="5.0999999999999996" customHeight="1" x14ac:dyDescent="0.2">
      <c r="B1802" s="273"/>
      <c r="C1802" s="250"/>
      <c r="N1802" s="251"/>
    </row>
    <row r="1803" spans="2:23" ht="5.0999999999999996" customHeight="1" x14ac:dyDescent="0.2">
      <c r="B1803" s="273"/>
      <c r="C1803" s="261"/>
      <c r="D1803" s="264"/>
      <c r="E1803" s="262"/>
      <c r="F1803" s="262"/>
      <c r="G1803" s="262"/>
      <c r="H1803" s="262"/>
      <c r="I1803" s="262"/>
      <c r="J1803" s="262"/>
      <c r="K1803" s="262"/>
      <c r="L1803" s="262"/>
      <c r="M1803" s="262"/>
      <c r="N1803" s="263"/>
    </row>
    <row r="1804" spans="2:23" ht="12.75" customHeight="1" x14ac:dyDescent="0.2">
      <c r="B1804" s="273"/>
      <c r="C1804" s="385"/>
      <c r="D1804" s="386" t="s">
        <v>115</v>
      </c>
      <c r="E1804" s="1190" t="str">
        <f>Translations!$B$324</f>
        <v>Les flux de chaleur mesurable importés d’installations ou d’entités ne relevant pas du SEQE sont-ils pertinents?</v>
      </c>
      <c r="F1804" s="1190"/>
      <c r="G1804" s="1190"/>
      <c r="H1804" s="1190"/>
      <c r="I1804" s="1190"/>
      <c r="J1804" s="1190"/>
      <c r="K1804" s="1190"/>
      <c r="L1804" s="1190"/>
      <c r="M1804" s="1141"/>
      <c r="N1804" s="1141"/>
      <c r="P1804" s="280"/>
      <c r="R1804" s="285"/>
    </row>
    <row r="1805" spans="2:23" ht="5.0999999999999996" customHeight="1" x14ac:dyDescent="0.2">
      <c r="B1805" s="273"/>
      <c r="C1805" s="385"/>
      <c r="D1805" s="21"/>
      <c r="E1805" s="579"/>
      <c r="F1805" s="579"/>
      <c r="G1805" s="579"/>
      <c r="H1805" s="579"/>
      <c r="I1805" s="579"/>
      <c r="J1805" s="579"/>
      <c r="K1805" s="579"/>
      <c r="L1805" s="579"/>
      <c r="M1805" s="579"/>
      <c r="N1805" s="587"/>
      <c r="P1805" s="280"/>
      <c r="R1805" s="285"/>
    </row>
    <row r="1806" spans="2:23" ht="12.75" customHeight="1" x14ac:dyDescent="0.2">
      <c r="B1806" s="273"/>
      <c r="C1806" s="385"/>
      <c r="D1806" s="21"/>
      <c r="E1806" s="21"/>
      <c r="F1806" s="1192" t="str">
        <f>Translations!$B$257</f>
        <v>Description de la méthode appliquée</v>
      </c>
      <c r="G1806" s="1192"/>
      <c r="H1806" s="1192"/>
      <c r="I1806" s="1192"/>
      <c r="J1806" s="1192"/>
      <c r="K1806" s="1192"/>
      <c r="L1806" s="1192"/>
      <c r="M1806" s="1192"/>
      <c r="N1806" s="1193"/>
      <c r="P1806" s="280"/>
      <c r="R1806" s="285"/>
    </row>
    <row r="1807" spans="2:23" ht="5.0999999999999996" customHeight="1" thickBot="1" x14ac:dyDescent="0.25">
      <c r="B1807" s="273"/>
      <c r="C1807" s="385"/>
      <c r="D1807" s="21"/>
      <c r="E1807" s="252"/>
      <c r="F1807" s="388"/>
      <c r="G1807" s="389"/>
      <c r="H1807" s="389"/>
      <c r="I1807" s="389"/>
      <c r="J1807" s="389"/>
      <c r="K1807" s="389"/>
      <c r="L1807" s="389"/>
      <c r="M1807" s="389"/>
      <c r="N1807" s="390"/>
    </row>
    <row r="1808" spans="2:23" ht="12.75" customHeight="1" x14ac:dyDescent="0.2">
      <c r="B1808" s="273"/>
      <c r="C1808" s="385"/>
      <c r="D1808" s="387"/>
      <c r="E1808" s="391"/>
      <c r="F1808" s="1135" t="str">
        <f>IF(I1743&lt;&gt;"",HYPERLINK("#" &amp; Q1808,EUConst_MsgDescription),"")</f>
        <v/>
      </c>
      <c r="G1808" s="1114"/>
      <c r="H1808" s="1114"/>
      <c r="I1808" s="1114"/>
      <c r="J1808" s="1114"/>
      <c r="K1808" s="1114"/>
      <c r="L1808" s="1114"/>
      <c r="M1808" s="1114"/>
      <c r="N1808" s="1115"/>
      <c r="P1808" s="24" t="s">
        <v>441</v>
      </c>
      <c r="Q1808" s="414" t="str">
        <f>"#"&amp;ADDRESS(ROW($C$10),COLUMN($C$10))</f>
        <v>#$C$10</v>
      </c>
      <c r="W1808" s="297" t="s">
        <v>417</v>
      </c>
    </row>
    <row r="1809" spans="2:23" ht="5.0999999999999996" customHeight="1" thickBot="1" x14ac:dyDescent="0.25">
      <c r="B1809" s="273"/>
      <c r="C1809" s="385"/>
      <c r="D1809" s="387"/>
      <c r="E1809" s="391"/>
      <c r="F1809" s="1200"/>
      <c r="G1809" s="1201"/>
      <c r="H1809" s="1201"/>
      <c r="I1809" s="1201"/>
      <c r="J1809" s="1201"/>
      <c r="K1809" s="1201"/>
      <c r="L1809" s="1201"/>
      <c r="M1809" s="1201"/>
      <c r="N1809" s="1202"/>
      <c r="P1809" s="24"/>
      <c r="W1809" s="283"/>
    </row>
    <row r="1810" spans="2:23" ht="50.1" customHeight="1" thickBot="1" x14ac:dyDescent="0.25">
      <c r="B1810" s="273"/>
      <c r="C1810" s="385"/>
      <c r="D1810" s="21"/>
      <c r="E1810" s="21"/>
      <c r="F1810" s="1077"/>
      <c r="G1810" s="1078"/>
      <c r="H1810" s="1078"/>
      <c r="I1810" s="1078"/>
      <c r="J1810" s="1078"/>
      <c r="K1810" s="1078"/>
      <c r="L1810" s="1078"/>
      <c r="M1810" s="1078"/>
      <c r="N1810" s="1079"/>
      <c r="P1810" s="280"/>
      <c r="R1810" s="285"/>
      <c r="V1810" s="285"/>
      <c r="W1810" s="421" t="b">
        <f>OR(W1804,AND(M1804&lt;&gt;"",M1804=FALSE))</f>
        <v>0</v>
      </c>
    </row>
    <row r="1811" spans="2:23" ht="5.0999999999999996" customHeight="1" x14ac:dyDescent="0.2">
      <c r="B1811" s="273"/>
      <c r="C1811" s="385"/>
      <c r="D1811" s="387"/>
      <c r="E1811" s="392"/>
      <c r="F1811" s="580"/>
      <c r="G1811" s="580"/>
      <c r="H1811" s="580"/>
      <c r="I1811" s="580"/>
      <c r="J1811" s="580"/>
      <c r="K1811" s="580"/>
      <c r="L1811" s="580"/>
      <c r="M1811" s="580"/>
      <c r="N1811" s="393"/>
      <c r="P1811" s="280"/>
      <c r="R1811" s="285"/>
    </row>
    <row r="1812" spans="2:23" ht="12.75" customHeight="1" x14ac:dyDescent="0.2">
      <c r="B1812" s="273"/>
      <c r="C1812" s="394"/>
      <c r="D1812" s="395"/>
      <c r="E1812" s="395"/>
      <c r="F1812" s="395"/>
      <c r="G1812" s="395"/>
      <c r="H1812" s="395"/>
      <c r="I1812" s="395"/>
      <c r="J1812" s="395"/>
      <c r="K1812" s="395"/>
      <c r="L1812" s="395"/>
      <c r="M1812" s="395"/>
      <c r="N1812" s="396"/>
    </row>
    <row r="1813" spans="2:23" ht="15" customHeight="1" x14ac:dyDescent="0.2">
      <c r="B1813" s="273"/>
      <c r="C1813" s="354"/>
      <c r="D1813" s="1203" t="str">
        <f>Translations!$B$329</f>
        <v>Données requises pour déterminer le taux d’amélioration du référentiel conformément à l’article 10 bis, paragraphe 2, de la directive</v>
      </c>
      <c r="E1813" s="1204"/>
      <c r="F1813" s="1204"/>
      <c r="G1813" s="1204"/>
      <c r="H1813" s="1204"/>
      <c r="I1813" s="1204"/>
      <c r="J1813" s="1204"/>
      <c r="K1813" s="1204"/>
      <c r="L1813" s="1204"/>
      <c r="M1813" s="1204"/>
      <c r="N1813" s="1205"/>
    </row>
    <row r="1814" spans="2:23" ht="5.0999999999999996" customHeight="1" x14ac:dyDescent="0.2">
      <c r="B1814" s="273"/>
      <c r="C1814" s="354"/>
      <c r="D1814" s="355"/>
      <c r="E1814" s="355"/>
      <c r="F1814" s="355"/>
      <c r="G1814" s="355"/>
      <c r="H1814" s="355"/>
      <c r="I1814" s="355"/>
      <c r="J1814" s="355"/>
      <c r="K1814" s="355"/>
      <c r="L1814" s="355"/>
      <c r="M1814" s="355"/>
      <c r="N1814" s="356"/>
    </row>
    <row r="1815" spans="2:23" ht="12.75" customHeight="1" x14ac:dyDescent="0.2">
      <c r="B1815" s="273"/>
      <c r="C1815" s="354"/>
      <c r="D1815" s="357" t="s">
        <v>116</v>
      </c>
      <c r="E1815" s="1206" t="str">
        <f>Translations!$B$330</f>
        <v>Émissions directement attribuables</v>
      </c>
      <c r="F1815" s="1206"/>
      <c r="G1815" s="1206"/>
      <c r="H1815" s="1206"/>
      <c r="I1815" s="1206"/>
      <c r="J1815" s="1206"/>
      <c r="K1815" s="1206"/>
      <c r="L1815" s="1206"/>
      <c r="M1815" s="1206"/>
      <c r="N1815" s="1207"/>
    </row>
    <row r="1816" spans="2:23" ht="12.75" customHeight="1" x14ac:dyDescent="0.2">
      <c r="B1816" s="273"/>
      <c r="C1816" s="354"/>
      <c r="D1816" s="358" t="s">
        <v>118</v>
      </c>
      <c r="E1816" s="1140" t="str">
        <f>Translations!$B$331</f>
        <v>Attribution d’émissions directement imputables</v>
      </c>
      <c r="F1816" s="1140"/>
      <c r="G1816" s="1140"/>
      <c r="H1816" s="1140"/>
      <c r="I1816" s="1140"/>
      <c r="J1816" s="1140"/>
      <c r="K1816" s="1140"/>
      <c r="L1816" s="1140"/>
      <c r="M1816" s="1140"/>
      <c r="N1816" s="1208"/>
      <c r="P1816" s="280"/>
      <c r="T1816" s="19"/>
    </row>
    <row r="1817" spans="2:23" ht="5.0999999999999996" customHeight="1" x14ac:dyDescent="0.2">
      <c r="B1817" s="273"/>
      <c r="C1817" s="354"/>
      <c r="D1817" s="355"/>
      <c r="E1817" s="1142"/>
      <c r="F1817" s="1143"/>
      <c r="G1817" s="1143"/>
      <c r="H1817" s="1143"/>
      <c r="I1817" s="1143"/>
      <c r="J1817" s="1143"/>
      <c r="K1817" s="1143"/>
      <c r="L1817" s="1143"/>
      <c r="M1817" s="1143"/>
      <c r="N1817" s="1144"/>
    </row>
    <row r="1818" spans="2:23" ht="12.75" customHeight="1" x14ac:dyDescent="0.2">
      <c r="B1818" s="273"/>
      <c r="C1818" s="354"/>
      <c r="D1818" s="358"/>
      <c r="E1818" s="360"/>
      <c r="F1818" s="1135" t="str">
        <f>IF(I1743&lt;&gt;"",HYPERLINK("#" &amp; Q1818,EUConst_MsgDescription),"")</f>
        <v/>
      </c>
      <c r="G1818" s="1114"/>
      <c r="H1818" s="1114"/>
      <c r="I1818" s="1114"/>
      <c r="J1818" s="1114"/>
      <c r="K1818" s="1114"/>
      <c r="L1818" s="1114"/>
      <c r="M1818" s="1114"/>
      <c r="N1818" s="1115"/>
      <c r="P1818" s="24" t="s">
        <v>441</v>
      </c>
      <c r="Q1818" s="414" t="str">
        <f>"#"&amp;ADDRESS(ROW($C$10),COLUMN($C$10))</f>
        <v>#$C$10</v>
      </c>
    </row>
    <row r="1819" spans="2:23" ht="5.0999999999999996" customHeight="1" x14ac:dyDescent="0.2">
      <c r="B1819" s="273"/>
      <c r="C1819" s="354"/>
      <c r="D1819" s="358"/>
      <c r="E1819" s="361"/>
      <c r="F1819" s="1136"/>
      <c r="G1819" s="1136"/>
      <c r="H1819" s="1136"/>
      <c r="I1819" s="1136"/>
      <c r="J1819" s="1136"/>
      <c r="K1819" s="1136"/>
      <c r="L1819" s="1136"/>
      <c r="M1819" s="1136"/>
      <c r="N1819" s="1137"/>
      <c r="P1819" s="280"/>
    </row>
    <row r="1820" spans="2:23" ht="50.1" customHeight="1" x14ac:dyDescent="0.2">
      <c r="B1820" s="273"/>
      <c r="C1820" s="354"/>
      <c r="D1820" s="355"/>
      <c r="E1820" s="355"/>
      <c r="F1820" s="1117"/>
      <c r="G1820" s="1118"/>
      <c r="H1820" s="1118"/>
      <c r="I1820" s="1118"/>
      <c r="J1820" s="1118"/>
      <c r="K1820" s="1118"/>
      <c r="L1820" s="1118"/>
      <c r="M1820" s="1118"/>
      <c r="N1820" s="1119"/>
    </row>
    <row r="1821" spans="2:23" ht="5.0999999999999996" customHeight="1" x14ac:dyDescent="0.2">
      <c r="B1821" s="273"/>
      <c r="C1821" s="354"/>
      <c r="D1821" s="355"/>
      <c r="E1821" s="355"/>
      <c r="F1821" s="355"/>
      <c r="G1821" s="355"/>
      <c r="H1821" s="355"/>
      <c r="I1821" s="355"/>
      <c r="J1821" s="355"/>
      <c r="K1821" s="355"/>
      <c r="L1821" s="355"/>
      <c r="M1821" s="355"/>
      <c r="N1821" s="356"/>
    </row>
    <row r="1822" spans="2:23" ht="12.75" customHeight="1" x14ac:dyDescent="0.2">
      <c r="B1822" s="273"/>
      <c r="C1822" s="354"/>
      <c r="D1822" s="355"/>
      <c r="E1822" s="355"/>
      <c r="F1822" s="1199" t="str">
        <f>Translations!$B$210</f>
        <v>Référence de fichiers externes, le cas échéant</v>
      </c>
      <c r="G1822" s="1199"/>
      <c r="H1822" s="1199"/>
      <c r="I1822" s="1199"/>
      <c r="J1822" s="1199"/>
      <c r="K1822" s="1049"/>
      <c r="L1822" s="1049"/>
      <c r="M1822" s="1049"/>
      <c r="N1822" s="1049"/>
    </row>
    <row r="1823" spans="2:23" ht="5.0999999999999996" customHeight="1" x14ac:dyDescent="0.2">
      <c r="B1823" s="273"/>
      <c r="C1823" s="354"/>
      <c r="D1823" s="355"/>
      <c r="E1823" s="355"/>
      <c r="F1823" s="362"/>
      <c r="G1823" s="362"/>
      <c r="H1823" s="362"/>
      <c r="I1823" s="362"/>
      <c r="J1823" s="362"/>
      <c r="K1823" s="362"/>
      <c r="L1823" s="362"/>
      <c r="M1823" s="362"/>
      <c r="N1823" s="363"/>
    </row>
    <row r="1824" spans="2:23" ht="12.75" customHeight="1" x14ac:dyDescent="0.2">
      <c r="B1824" s="273"/>
      <c r="C1824" s="354"/>
      <c r="D1824" s="358" t="s">
        <v>119</v>
      </c>
      <c r="E1824" s="1140" t="str">
        <f>Translations!$B$337</f>
        <v>D’autres flux internes sont-ils pertinents?</v>
      </c>
      <c r="F1824" s="1140"/>
      <c r="G1824" s="1140"/>
      <c r="H1824" s="1140"/>
      <c r="I1824" s="1140"/>
      <c r="J1824" s="1140"/>
      <c r="K1824" s="1140"/>
      <c r="L1824" s="1140"/>
      <c r="M1824" s="1141"/>
      <c r="N1824" s="1141"/>
      <c r="P1824" s="280"/>
      <c r="T1824" s="19"/>
    </row>
    <row r="1825" spans="1:23" ht="5.0999999999999996" customHeight="1" x14ac:dyDescent="0.2">
      <c r="B1825" s="273"/>
      <c r="C1825" s="354"/>
      <c r="D1825" s="358"/>
      <c r="E1825" s="359"/>
      <c r="F1825" s="1142"/>
      <c r="G1825" s="1142"/>
      <c r="H1825" s="1142"/>
      <c r="I1825" s="1142"/>
      <c r="J1825" s="1142"/>
      <c r="K1825" s="1142"/>
      <c r="L1825" s="1142"/>
      <c r="M1825" s="1142"/>
      <c r="N1825" s="1233"/>
    </row>
    <row r="1826" spans="1:23" ht="25.5" customHeight="1" thickBot="1" x14ac:dyDescent="0.25">
      <c r="B1826" s="273"/>
      <c r="C1826" s="354"/>
      <c r="D1826" s="355"/>
      <c r="E1826" s="355"/>
      <c r="F1826" s="355"/>
      <c r="G1826" s="355"/>
      <c r="H1826" s="355"/>
      <c r="I1826" s="1215" t="str">
        <f>Translations!$B$254</f>
        <v>Source de données</v>
      </c>
      <c r="J1826" s="1215"/>
      <c r="K1826" s="1215" t="str">
        <f>Translations!$B$255</f>
        <v>Autre source de données (le cas échéant)</v>
      </c>
      <c r="L1826" s="1215"/>
      <c r="M1826" s="1215" t="str">
        <f>Translations!$B$255</f>
        <v>Autre source de données (le cas échéant)</v>
      </c>
      <c r="N1826" s="1215"/>
      <c r="P1826" s="280"/>
      <c r="W1826" s="274" t="s">
        <v>417</v>
      </c>
    </row>
    <row r="1827" spans="1:23" ht="12.75" customHeight="1" x14ac:dyDescent="0.2">
      <c r="B1827" s="273"/>
      <c r="C1827" s="354"/>
      <c r="D1827" s="358"/>
      <c r="E1827" s="360" t="s">
        <v>864</v>
      </c>
      <c r="F1827" s="1212" t="str">
        <f>Translations!$B$342</f>
        <v>Quantités importées ou exportées</v>
      </c>
      <c r="G1827" s="1213"/>
      <c r="H1827" s="1213"/>
      <c r="I1827" s="1184"/>
      <c r="J1827" s="1184"/>
      <c r="K1827" s="1111"/>
      <c r="L1827" s="1111"/>
      <c r="M1827" s="1111"/>
      <c r="N1827" s="1111"/>
      <c r="W1827" s="281" t="b">
        <f>AND(M1824&lt;&gt;"",M1824=FALSE)</f>
        <v>0</v>
      </c>
    </row>
    <row r="1828" spans="1:23" ht="12.75" customHeight="1" x14ac:dyDescent="0.2">
      <c r="B1828" s="273"/>
      <c r="C1828" s="354"/>
      <c r="D1828" s="358"/>
      <c r="E1828" s="360" t="s">
        <v>865</v>
      </c>
      <c r="F1828" s="1212" t="str">
        <f>Translations!$B$256</f>
        <v>Contenu énergétique</v>
      </c>
      <c r="G1828" s="1213"/>
      <c r="H1828" s="1213"/>
      <c r="I1828" s="1184"/>
      <c r="J1828" s="1184"/>
      <c r="K1828" s="1111"/>
      <c r="L1828" s="1111"/>
      <c r="M1828" s="1111"/>
      <c r="N1828" s="1111"/>
      <c r="W1828" s="303" t="b">
        <f>W1827</f>
        <v>0</v>
      </c>
    </row>
    <row r="1829" spans="1:23" ht="12.75" customHeight="1" x14ac:dyDescent="0.2">
      <c r="B1829" s="273"/>
      <c r="C1829" s="354"/>
      <c r="D1829" s="358"/>
      <c r="E1829" s="360" t="s">
        <v>866</v>
      </c>
      <c r="F1829" s="1214" t="str">
        <f>Translations!$B$343</f>
        <v>Facteur d’émission ou teneur en carbone</v>
      </c>
      <c r="G1829" s="1214"/>
      <c r="H1829" s="1212"/>
      <c r="I1829" s="1087"/>
      <c r="J1829" s="1104"/>
      <c r="K1829" s="1089"/>
      <c r="L1829" s="1091"/>
      <c r="M1829" s="1089"/>
      <c r="N1829" s="1091"/>
      <c r="W1829" s="303" t="b">
        <f>W1828</f>
        <v>0</v>
      </c>
    </row>
    <row r="1830" spans="1:23" ht="12.75" customHeight="1" x14ac:dyDescent="0.2">
      <c r="B1830" s="273"/>
      <c r="C1830" s="354"/>
      <c r="D1830" s="358"/>
      <c r="E1830" s="360" t="s">
        <v>867</v>
      </c>
      <c r="F1830" s="1214" t="str">
        <f>Translations!$B$344</f>
        <v>Teneur en biomasse</v>
      </c>
      <c r="G1830" s="1214"/>
      <c r="H1830" s="1212"/>
      <c r="I1830" s="1087"/>
      <c r="J1830" s="1104"/>
      <c r="K1830" s="1089"/>
      <c r="L1830" s="1091"/>
      <c r="M1830" s="1089"/>
      <c r="N1830" s="1091"/>
      <c r="W1830" s="303" t="b">
        <f>W1829</f>
        <v>0</v>
      </c>
    </row>
    <row r="1831" spans="1:23" ht="5.0999999999999996" customHeight="1" x14ac:dyDescent="0.2">
      <c r="B1831" s="273"/>
      <c r="C1831" s="354"/>
      <c r="D1831" s="358"/>
      <c r="E1831" s="355"/>
      <c r="F1831" s="355"/>
      <c r="G1831" s="355"/>
      <c r="H1831" s="355"/>
      <c r="I1831" s="355"/>
      <c r="J1831" s="355"/>
      <c r="K1831" s="355"/>
      <c r="L1831" s="355"/>
      <c r="M1831" s="355"/>
      <c r="N1831" s="356"/>
      <c r="P1831" s="280"/>
      <c r="W1831" s="283"/>
    </row>
    <row r="1832" spans="1:23" ht="12.75" customHeight="1" x14ac:dyDescent="0.2">
      <c r="B1832" s="273"/>
      <c r="C1832" s="354"/>
      <c r="D1832" s="358"/>
      <c r="E1832" s="360" t="s">
        <v>868</v>
      </c>
      <c r="F1832" s="1218" t="str">
        <f>Translations!$B$257</f>
        <v>Description de la méthode appliquée</v>
      </c>
      <c r="G1832" s="1218"/>
      <c r="H1832" s="1218"/>
      <c r="I1832" s="1218"/>
      <c r="J1832" s="1218"/>
      <c r="K1832" s="1218"/>
      <c r="L1832" s="1218"/>
      <c r="M1832" s="1218"/>
      <c r="N1832" s="1219"/>
      <c r="P1832" s="280"/>
      <c r="W1832" s="283"/>
    </row>
    <row r="1833" spans="1:23" ht="5.0999999999999996" customHeight="1" x14ac:dyDescent="0.2">
      <c r="B1833" s="273"/>
      <c r="C1833" s="354"/>
      <c r="D1833" s="355"/>
      <c r="E1833" s="359"/>
      <c r="F1833" s="577"/>
      <c r="G1833" s="584"/>
      <c r="H1833" s="584"/>
      <c r="I1833" s="584"/>
      <c r="J1833" s="584"/>
      <c r="K1833" s="584"/>
      <c r="L1833" s="584"/>
      <c r="M1833" s="584"/>
      <c r="N1833" s="585"/>
      <c r="W1833" s="283"/>
    </row>
    <row r="1834" spans="1:23" ht="12.75" customHeight="1" x14ac:dyDescent="0.2">
      <c r="B1834" s="273"/>
      <c r="C1834" s="354"/>
      <c r="D1834" s="358"/>
      <c r="E1834" s="360"/>
      <c r="F1834" s="1135" t="str">
        <f>IF(I1743&lt;&gt;"",HYPERLINK("#" &amp; Q1834,EUConst_MsgDescription),"")</f>
        <v/>
      </c>
      <c r="G1834" s="1114"/>
      <c r="H1834" s="1114"/>
      <c r="I1834" s="1114"/>
      <c r="J1834" s="1114"/>
      <c r="K1834" s="1114"/>
      <c r="L1834" s="1114"/>
      <c r="M1834" s="1114"/>
      <c r="N1834" s="1115"/>
      <c r="P1834" s="24" t="s">
        <v>441</v>
      </c>
      <c r="Q1834" s="414" t="str">
        <f>"#"&amp;ADDRESS(ROW($C$10),COLUMN($C$10))</f>
        <v>#$C$10</v>
      </c>
      <c r="W1834" s="283"/>
    </row>
    <row r="1835" spans="1:23" ht="5.0999999999999996" customHeight="1" x14ac:dyDescent="0.2">
      <c r="B1835" s="273"/>
      <c r="C1835" s="354"/>
      <c r="D1835" s="358"/>
      <c r="E1835" s="361"/>
      <c r="F1835" s="1136"/>
      <c r="G1835" s="1136"/>
      <c r="H1835" s="1136"/>
      <c r="I1835" s="1136"/>
      <c r="J1835" s="1136"/>
      <c r="K1835" s="1136"/>
      <c r="L1835" s="1136"/>
      <c r="M1835" s="1136"/>
      <c r="N1835" s="1137"/>
      <c r="P1835" s="280"/>
      <c r="W1835" s="283"/>
    </row>
    <row r="1836" spans="1:23" s="278" customFormat="1" ht="50.1" customHeight="1" x14ac:dyDescent="0.2">
      <c r="A1836" s="285"/>
      <c r="B1836" s="12"/>
      <c r="C1836" s="354"/>
      <c r="D1836" s="361"/>
      <c r="E1836" s="361"/>
      <c r="F1836" s="1077"/>
      <c r="G1836" s="1078"/>
      <c r="H1836" s="1078"/>
      <c r="I1836" s="1078"/>
      <c r="J1836" s="1078"/>
      <c r="K1836" s="1078"/>
      <c r="L1836" s="1078"/>
      <c r="M1836" s="1078"/>
      <c r="N1836" s="1079"/>
      <c r="O1836" s="38"/>
      <c r="P1836" s="284"/>
      <c r="Q1836" s="285"/>
      <c r="R1836" s="285"/>
      <c r="S1836" s="274"/>
      <c r="T1836" s="274"/>
      <c r="U1836" s="285"/>
      <c r="V1836" s="285"/>
      <c r="W1836" s="286" t="b">
        <f>W1830</f>
        <v>0</v>
      </c>
    </row>
    <row r="1837" spans="1:23" ht="5.0999999999999996" customHeight="1" x14ac:dyDescent="0.2">
      <c r="C1837" s="354"/>
      <c r="D1837" s="358"/>
      <c r="E1837" s="355"/>
      <c r="F1837" s="355"/>
      <c r="G1837" s="355"/>
      <c r="H1837" s="355"/>
      <c r="I1837" s="355"/>
      <c r="J1837" s="355"/>
      <c r="K1837" s="355"/>
      <c r="L1837" s="355"/>
      <c r="M1837" s="355"/>
      <c r="N1837" s="356"/>
      <c r="W1837" s="283"/>
    </row>
    <row r="1838" spans="1:23" ht="12.75" customHeight="1" thickBot="1" x14ac:dyDescent="0.25">
      <c r="C1838" s="354"/>
      <c r="D1838" s="358"/>
      <c r="E1838" s="360"/>
      <c r="F1838" s="1199" t="str">
        <f>Translations!$B$210</f>
        <v>Référence de fichiers externes, le cas échéant</v>
      </c>
      <c r="G1838" s="1199"/>
      <c r="H1838" s="1199"/>
      <c r="I1838" s="1199"/>
      <c r="J1838" s="1199"/>
      <c r="K1838" s="1049"/>
      <c r="L1838" s="1049"/>
      <c r="M1838" s="1049"/>
      <c r="N1838" s="1049"/>
      <c r="W1838" s="290" t="b">
        <f>W1836</f>
        <v>0</v>
      </c>
    </row>
    <row r="1839" spans="1:23" ht="5.0999999999999996" customHeight="1" x14ac:dyDescent="0.2">
      <c r="C1839" s="354"/>
      <c r="D1839" s="358"/>
      <c r="E1839" s="355"/>
      <c r="F1839" s="355"/>
      <c r="G1839" s="355"/>
      <c r="H1839" s="355"/>
      <c r="I1839" s="355"/>
      <c r="J1839" s="355"/>
      <c r="K1839" s="355"/>
      <c r="L1839" s="355"/>
      <c r="M1839" s="355"/>
      <c r="N1839" s="356"/>
      <c r="P1839" s="280"/>
    </row>
    <row r="1840" spans="1:23" ht="12.75" customHeight="1" thickBot="1" x14ac:dyDescent="0.25">
      <c r="C1840" s="354"/>
      <c r="D1840" s="358" t="s">
        <v>120</v>
      </c>
      <c r="E1840" s="1140" t="str">
        <f>Translations!$B$345</f>
        <v>Le CO2 transféré importé ou exporté est-il pertinent?</v>
      </c>
      <c r="F1840" s="1140"/>
      <c r="G1840" s="1140"/>
      <c r="H1840" s="1140"/>
      <c r="I1840" s="1140"/>
      <c r="J1840" s="1140"/>
      <c r="K1840" s="1140"/>
      <c r="L1840" s="1140"/>
      <c r="M1840" s="1141"/>
      <c r="N1840" s="1141"/>
      <c r="P1840" s="280"/>
      <c r="T1840" s="19"/>
    </row>
    <row r="1841" spans="2:23" ht="5.0999999999999996" customHeight="1" thickBot="1" x14ac:dyDescent="0.25">
      <c r="C1841" s="354"/>
      <c r="D1841" s="355"/>
      <c r="E1841" s="1142"/>
      <c r="F1841" s="1143"/>
      <c r="G1841" s="1143"/>
      <c r="H1841" s="1143"/>
      <c r="I1841" s="1143"/>
      <c r="J1841" s="1143"/>
      <c r="K1841" s="1143"/>
      <c r="L1841" s="1143"/>
      <c r="M1841" s="1143"/>
      <c r="N1841" s="1144"/>
      <c r="W1841" s="297" t="s">
        <v>417</v>
      </c>
    </row>
    <row r="1842" spans="2:23" ht="25.5" customHeight="1" x14ac:dyDescent="0.2">
      <c r="C1842" s="354"/>
      <c r="D1842" s="355"/>
      <c r="E1842" s="355"/>
      <c r="F1842" s="1117"/>
      <c r="G1842" s="1118"/>
      <c r="H1842" s="1118"/>
      <c r="I1842" s="1118"/>
      <c r="J1842" s="1118"/>
      <c r="K1842" s="1118"/>
      <c r="L1842" s="1118"/>
      <c r="M1842" s="1118"/>
      <c r="N1842" s="1119"/>
      <c r="W1842" s="281" t="b">
        <f>AND(M1840&lt;&gt;"",M1840=FALSE)</f>
        <v>0</v>
      </c>
    </row>
    <row r="1843" spans="2:23" ht="5.0999999999999996" customHeight="1" x14ac:dyDescent="0.2">
      <c r="C1843" s="354"/>
      <c r="D1843" s="355"/>
      <c r="E1843" s="355"/>
      <c r="F1843" s="355"/>
      <c r="G1843" s="355"/>
      <c r="H1843" s="355"/>
      <c r="I1843" s="355"/>
      <c r="J1843" s="355"/>
      <c r="K1843" s="355"/>
      <c r="L1843" s="355"/>
      <c r="M1843" s="355"/>
      <c r="N1843" s="356"/>
      <c r="W1843" s="283"/>
    </row>
    <row r="1844" spans="2:23" ht="12.75" customHeight="1" thickBot="1" x14ac:dyDescent="0.25">
      <c r="C1844" s="354"/>
      <c r="D1844" s="355"/>
      <c r="E1844" s="355"/>
      <c r="F1844" s="1199" t="str">
        <f>Translations!$B$210</f>
        <v>Référence de fichiers externes, le cas échéant</v>
      </c>
      <c r="G1844" s="1199"/>
      <c r="H1844" s="1199"/>
      <c r="I1844" s="1199"/>
      <c r="J1844" s="1199"/>
      <c r="K1844" s="1049"/>
      <c r="L1844" s="1049"/>
      <c r="M1844" s="1049"/>
      <c r="N1844" s="1049"/>
      <c r="W1844" s="305" t="b">
        <f>W1842</f>
        <v>0</v>
      </c>
    </row>
    <row r="1845" spans="2:23" ht="5.0999999999999996" customHeight="1" x14ac:dyDescent="0.2">
      <c r="C1845" s="354"/>
      <c r="D1845" s="358"/>
      <c r="E1845" s="355"/>
      <c r="F1845" s="355"/>
      <c r="G1845" s="355"/>
      <c r="H1845" s="355"/>
      <c r="I1845" s="355"/>
      <c r="J1845" s="355"/>
      <c r="K1845" s="355"/>
      <c r="L1845" s="355"/>
      <c r="M1845" s="355"/>
      <c r="N1845" s="356"/>
    </row>
    <row r="1846" spans="2:23" ht="5.0999999999999996" customHeight="1" x14ac:dyDescent="0.2">
      <c r="C1846" s="351"/>
      <c r="D1846" s="364"/>
      <c r="E1846" s="352"/>
      <c r="F1846" s="352"/>
      <c r="G1846" s="352"/>
      <c r="H1846" s="352"/>
      <c r="I1846" s="352"/>
      <c r="J1846" s="352"/>
      <c r="K1846" s="352"/>
      <c r="L1846" s="352"/>
      <c r="M1846" s="352"/>
      <c r="N1846" s="353"/>
    </row>
    <row r="1847" spans="2:23" ht="12.75" customHeight="1" x14ac:dyDescent="0.2">
      <c r="C1847" s="354"/>
      <c r="D1847" s="357" t="s">
        <v>117</v>
      </c>
      <c r="E1847" s="1216" t="str">
        <f>Translations!$B$831</f>
        <v>Apport d’énergie à cette sous-installation et facteur d’émission pertinent</v>
      </c>
      <c r="F1847" s="1216"/>
      <c r="G1847" s="1216"/>
      <c r="H1847" s="1216"/>
      <c r="I1847" s="1216"/>
      <c r="J1847" s="1216"/>
      <c r="K1847" s="1216"/>
      <c r="L1847" s="1216"/>
      <c r="M1847" s="1216"/>
      <c r="N1847" s="1217"/>
    </row>
    <row r="1848" spans="2:23" ht="5.0999999999999996" customHeight="1" x14ac:dyDescent="0.2">
      <c r="C1848" s="354"/>
      <c r="D1848" s="355"/>
      <c r="E1848" s="1209"/>
      <c r="F1848" s="1210"/>
      <c r="G1848" s="1210"/>
      <c r="H1848" s="1210"/>
      <c r="I1848" s="1210"/>
      <c r="J1848" s="1210"/>
      <c r="K1848" s="1210"/>
      <c r="L1848" s="1210"/>
      <c r="M1848" s="1210"/>
      <c r="N1848" s="1211"/>
    </row>
    <row r="1849" spans="2:23" ht="12.75" customHeight="1" x14ac:dyDescent="0.2">
      <c r="C1849" s="354"/>
      <c r="D1849" s="358" t="s">
        <v>118</v>
      </c>
      <c r="E1849" s="1140" t="str">
        <f>Translations!$B$249</f>
        <v>Informations relatives à la méthode appliquée</v>
      </c>
      <c r="F1849" s="1140"/>
      <c r="G1849" s="1140"/>
      <c r="H1849" s="1140"/>
      <c r="I1849" s="1140"/>
      <c r="J1849" s="1140"/>
      <c r="K1849" s="1140"/>
      <c r="L1849" s="1140"/>
      <c r="M1849" s="1140"/>
      <c r="N1849" s="1208"/>
      <c r="P1849" s="280"/>
    </row>
    <row r="1850" spans="2:23" ht="25.5" customHeight="1" x14ac:dyDescent="0.2">
      <c r="B1850" s="273"/>
      <c r="C1850" s="354"/>
      <c r="D1850" s="355"/>
      <c r="E1850" s="355"/>
      <c r="F1850" s="372"/>
      <c r="G1850" s="355"/>
      <c r="H1850" s="355"/>
      <c r="I1850" s="1215" t="str">
        <f>Translations!$B$254</f>
        <v>Source de données</v>
      </c>
      <c r="J1850" s="1215"/>
      <c r="K1850" s="1215" t="str">
        <f>Translations!$B$255</f>
        <v>Autre source de données (le cas échéant)</v>
      </c>
      <c r="L1850" s="1215"/>
      <c r="M1850" s="1215" t="str">
        <f>Translations!$B$255</f>
        <v>Autre source de données (le cas échéant)</v>
      </c>
      <c r="N1850" s="1215"/>
    </row>
    <row r="1851" spans="2:23" ht="12.75" customHeight="1" x14ac:dyDescent="0.2">
      <c r="B1851" s="273"/>
      <c r="C1851" s="354"/>
      <c r="D1851" s="358"/>
      <c r="E1851" s="360" t="s">
        <v>864</v>
      </c>
      <c r="F1851" s="1214" t="str">
        <f>Translations!$B$833</f>
        <v>Apport de combustible et de matières</v>
      </c>
      <c r="G1851" s="1214"/>
      <c r="H1851" s="1212"/>
      <c r="I1851" s="1087"/>
      <c r="J1851" s="1088"/>
      <c r="K1851" s="1089"/>
      <c r="L1851" s="1090"/>
      <c r="M1851" s="1089"/>
      <c r="N1851" s="1091"/>
    </row>
    <row r="1852" spans="2:23" ht="12.75" customHeight="1" x14ac:dyDescent="0.2">
      <c r="B1852" s="273"/>
      <c r="C1852" s="354"/>
      <c r="D1852" s="358"/>
      <c r="E1852" s="360" t="s">
        <v>865</v>
      </c>
      <c r="F1852" s="1214" t="str">
        <f>Translations!$B$826</f>
        <v>Apport d’électricité pour la production de chaleur</v>
      </c>
      <c r="G1852" s="1214"/>
      <c r="H1852" s="1212"/>
      <c r="I1852" s="1184"/>
      <c r="J1852" s="1184"/>
      <c r="K1852" s="1111"/>
      <c r="L1852" s="1111"/>
      <c r="M1852" s="1111"/>
      <c r="N1852" s="1111"/>
    </row>
    <row r="1853" spans="2:23" ht="12.75" customHeight="1" x14ac:dyDescent="0.2">
      <c r="B1853" s="273"/>
      <c r="C1853" s="354"/>
      <c r="D1853" s="358"/>
      <c r="E1853" s="360" t="s">
        <v>866</v>
      </c>
      <c r="F1853" s="1214" t="str">
        <f>Translations!$B$353</f>
        <v>Facteur d’émission pondéré</v>
      </c>
      <c r="G1853" s="1214"/>
      <c r="H1853" s="1212"/>
      <c r="I1853" s="1087"/>
      <c r="J1853" s="1088"/>
      <c r="K1853" s="1089"/>
      <c r="L1853" s="1090"/>
      <c r="M1853" s="1089"/>
      <c r="N1853" s="1091"/>
    </row>
    <row r="1854" spans="2:23" ht="5.0999999999999996" customHeight="1" x14ac:dyDescent="0.2">
      <c r="B1854" s="273"/>
      <c r="C1854" s="354"/>
      <c r="D1854" s="358"/>
      <c r="E1854" s="355"/>
      <c r="F1854" s="355"/>
      <c r="G1854" s="355"/>
      <c r="H1854" s="355"/>
      <c r="I1854" s="355"/>
      <c r="J1854" s="355"/>
      <c r="K1854" s="355"/>
      <c r="L1854" s="355"/>
      <c r="M1854" s="355"/>
      <c r="N1854" s="356"/>
    </row>
    <row r="1855" spans="2:23" ht="12.75" customHeight="1" x14ac:dyDescent="0.2">
      <c r="B1855" s="273"/>
      <c r="C1855" s="354"/>
      <c r="D1855" s="358"/>
      <c r="E1855" s="360" t="s">
        <v>867</v>
      </c>
      <c r="F1855" s="1218" t="str">
        <f>Translations!$B$257</f>
        <v>Description de la méthode appliquée</v>
      </c>
      <c r="G1855" s="1218"/>
      <c r="H1855" s="1218"/>
      <c r="I1855" s="1218"/>
      <c r="J1855" s="1218"/>
      <c r="K1855" s="1218"/>
      <c r="L1855" s="1218"/>
      <c r="M1855" s="1218"/>
      <c r="N1855" s="1219"/>
    </row>
    <row r="1856" spans="2:23" ht="5.0999999999999996" customHeight="1" x14ac:dyDescent="0.2">
      <c r="B1856" s="273"/>
      <c r="C1856" s="354"/>
      <c r="D1856" s="355"/>
      <c r="E1856" s="359"/>
      <c r="F1856" s="369"/>
      <c r="G1856" s="370"/>
      <c r="H1856" s="370"/>
      <c r="I1856" s="370"/>
      <c r="J1856" s="370"/>
      <c r="K1856" s="370"/>
      <c r="L1856" s="370"/>
      <c r="M1856" s="370"/>
      <c r="N1856" s="371"/>
    </row>
    <row r="1857" spans="2:23" ht="12.75" customHeight="1" x14ac:dyDescent="0.2">
      <c r="B1857" s="273"/>
      <c r="C1857" s="354"/>
      <c r="D1857" s="358"/>
      <c r="E1857" s="360"/>
      <c r="F1857" s="1135" t="str">
        <f>IF(I1743&lt;&gt;"",HYPERLINK("#" &amp; Q1857,EUConst_MsgDescription),"")</f>
        <v/>
      </c>
      <c r="G1857" s="1114"/>
      <c r="H1857" s="1114"/>
      <c r="I1857" s="1114"/>
      <c r="J1857" s="1114"/>
      <c r="K1857" s="1114"/>
      <c r="L1857" s="1114"/>
      <c r="M1857" s="1114"/>
      <c r="N1857" s="1115"/>
      <c r="P1857" s="24" t="s">
        <v>441</v>
      </c>
      <c r="Q1857" s="414" t="str">
        <f>"#"&amp;ADDRESS(ROW($C$10),COLUMN($C$10))</f>
        <v>#$C$10</v>
      </c>
    </row>
    <row r="1858" spans="2:23" ht="5.0999999999999996" customHeight="1" x14ac:dyDescent="0.2">
      <c r="B1858" s="273"/>
      <c r="C1858" s="354"/>
      <c r="D1858" s="358"/>
      <c r="E1858" s="361"/>
      <c r="F1858" s="1136"/>
      <c r="G1858" s="1136"/>
      <c r="H1858" s="1136"/>
      <c r="I1858" s="1136"/>
      <c r="J1858" s="1136"/>
      <c r="K1858" s="1136"/>
      <c r="L1858" s="1136"/>
      <c r="M1858" s="1136"/>
      <c r="N1858" s="1137"/>
      <c r="P1858" s="280"/>
    </row>
    <row r="1859" spans="2:23" ht="50.1" customHeight="1" x14ac:dyDescent="0.2">
      <c r="B1859" s="273"/>
      <c r="C1859" s="354"/>
      <c r="D1859" s="361"/>
      <c r="E1859" s="361"/>
      <c r="F1859" s="1077"/>
      <c r="G1859" s="1078"/>
      <c r="H1859" s="1078"/>
      <c r="I1859" s="1078"/>
      <c r="J1859" s="1078"/>
      <c r="K1859" s="1078"/>
      <c r="L1859" s="1078"/>
      <c r="M1859" s="1078"/>
      <c r="N1859" s="1079"/>
    </row>
    <row r="1860" spans="2:23" ht="5.0999999999999996" customHeight="1" thickBot="1" x14ac:dyDescent="0.25">
      <c r="B1860" s="273"/>
      <c r="C1860" s="354"/>
      <c r="D1860" s="358"/>
      <c r="E1860" s="355"/>
      <c r="F1860" s="355"/>
      <c r="G1860" s="355"/>
      <c r="H1860" s="355"/>
      <c r="I1860" s="355"/>
      <c r="J1860" s="355"/>
      <c r="K1860" s="355"/>
      <c r="L1860" s="355"/>
      <c r="M1860" s="355"/>
      <c r="N1860" s="356"/>
    </row>
    <row r="1861" spans="2:23" ht="12.75" customHeight="1" x14ac:dyDescent="0.2">
      <c r="B1861" s="273"/>
      <c r="C1861" s="354"/>
      <c r="D1861" s="358"/>
      <c r="E1861" s="360"/>
      <c r="F1861" s="1199" t="str">
        <f>Translations!$B$210</f>
        <v>Référence de fichiers externes, le cas échéant</v>
      </c>
      <c r="G1861" s="1199"/>
      <c r="H1861" s="1199"/>
      <c r="I1861" s="1199"/>
      <c r="J1861" s="1199"/>
      <c r="K1861" s="1049"/>
      <c r="L1861" s="1049"/>
      <c r="M1861" s="1049"/>
      <c r="N1861" s="1049"/>
      <c r="W1861" s="297" t="s">
        <v>417</v>
      </c>
    </row>
    <row r="1862" spans="2:23" ht="5.0999999999999996" customHeight="1" x14ac:dyDescent="0.2">
      <c r="B1862" s="273"/>
      <c r="C1862" s="354"/>
      <c r="D1862" s="358"/>
      <c r="E1862" s="355"/>
      <c r="F1862" s="355"/>
      <c r="G1862" s="355"/>
      <c r="H1862" s="355"/>
      <c r="I1862" s="355"/>
      <c r="J1862" s="355"/>
      <c r="K1862" s="355"/>
      <c r="L1862" s="355"/>
      <c r="M1862" s="355"/>
      <c r="N1862" s="356"/>
      <c r="P1862" s="280"/>
      <c r="W1862" s="283"/>
    </row>
    <row r="1863" spans="2:23" ht="12.75" customHeight="1" x14ac:dyDescent="0.2">
      <c r="B1863" s="273"/>
      <c r="C1863" s="354"/>
      <c r="D1863" s="358" t="s">
        <v>119</v>
      </c>
      <c r="E1863" s="1220" t="str">
        <f>Translations!$B$258</f>
        <v>La hiérarchie a-t-elle été respectée?</v>
      </c>
      <c r="F1863" s="1220"/>
      <c r="G1863" s="1220"/>
      <c r="H1863" s="1221"/>
      <c r="I1863" s="291"/>
      <c r="J1863" s="366" t="str">
        <f>Translations!$B$259</f>
        <v xml:space="preserve"> Si tel n'est pas le cas, pourquoi?</v>
      </c>
      <c r="K1863" s="1087"/>
      <c r="L1863" s="1088"/>
      <c r="M1863" s="1088"/>
      <c r="N1863" s="1104"/>
      <c r="P1863" s="280"/>
      <c r="W1863" s="289" t="b">
        <f>AND(I1863&lt;&gt;"",I1863=TRUE)</f>
        <v>0</v>
      </c>
    </row>
    <row r="1864" spans="2:23" ht="5.0999999999999996" customHeight="1" x14ac:dyDescent="0.2">
      <c r="B1864" s="273"/>
      <c r="C1864" s="354"/>
      <c r="D1864" s="355"/>
      <c r="E1864" s="581"/>
      <c r="F1864" s="581"/>
      <c r="G1864" s="581"/>
      <c r="H1864" s="581"/>
      <c r="I1864" s="581"/>
      <c r="J1864" s="581"/>
      <c r="K1864" s="581"/>
      <c r="L1864" s="581"/>
      <c r="M1864" s="581"/>
      <c r="N1864" s="582"/>
      <c r="P1864" s="280"/>
      <c r="V1864" s="285"/>
      <c r="W1864" s="283"/>
    </row>
    <row r="1865" spans="2:23" ht="12.75" customHeight="1" x14ac:dyDescent="0.2">
      <c r="B1865" s="273"/>
      <c r="C1865" s="354"/>
      <c r="D1865" s="367"/>
      <c r="E1865" s="367"/>
      <c r="F1865" s="1218" t="str">
        <f>Translations!$B$264</f>
        <v>Autres précisions concernant l’écart pris rapport à la hiérarchie</v>
      </c>
      <c r="G1865" s="1218"/>
      <c r="H1865" s="1218"/>
      <c r="I1865" s="1218"/>
      <c r="J1865" s="1218"/>
      <c r="K1865" s="1218"/>
      <c r="L1865" s="1218"/>
      <c r="M1865" s="1218"/>
      <c r="N1865" s="1219"/>
      <c r="P1865" s="280"/>
      <c r="V1865" s="285"/>
      <c r="W1865" s="283"/>
    </row>
    <row r="1866" spans="2:23" ht="25.5" customHeight="1" thickBot="1" x14ac:dyDescent="0.25">
      <c r="B1866" s="273"/>
      <c r="C1866" s="354"/>
      <c r="D1866" s="367"/>
      <c r="E1866" s="367"/>
      <c r="F1866" s="1077"/>
      <c r="G1866" s="1078"/>
      <c r="H1866" s="1078"/>
      <c r="I1866" s="1078"/>
      <c r="J1866" s="1078"/>
      <c r="K1866" s="1078"/>
      <c r="L1866" s="1078"/>
      <c r="M1866" s="1078"/>
      <c r="N1866" s="1079"/>
      <c r="P1866" s="280"/>
      <c r="V1866" s="285"/>
      <c r="W1866" s="300" t="b">
        <f>W1863</f>
        <v>0</v>
      </c>
    </row>
    <row r="1867" spans="2:23" ht="5.0999999999999996" customHeight="1" x14ac:dyDescent="0.2">
      <c r="B1867" s="273"/>
      <c r="C1867" s="354"/>
      <c r="D1867" s="358"/>
      <c r="E1867" s="355"/>
      <c r="F1867" s="355"/>
      <c r="G1867" s="355"/>
      <c r="H1867" s="355"/>
      <c r="I1867" s="355"/>
      <c r="J1867" s="355"/>
      <c r="K1867" s="355"/>
      <c r="L1867" s="355"/>
      <c r="M1867" s="355"/>
      <c r="N1867" s="356"/>
      <c r="W1867" s="285"/>
    </row>
    <row r="1868" spans="2:23" ht="5.0999999999999996" customHeight="1" x14ac:dyDescent="0.2">
      <c r="B1868" s="273"/>
      <c r="C1868" s="351"/>
      <c r="D1868" s="364"/>
      <c r="E1868" s="352"/>
      <c r="F1868" s="352"/>
      <c r="G1868" s="352"/>
      <c r="H1868" s="352"/>
      <c r="I1868" s="352"/>
      <c r="J1868" s="352"/>
      <c r="K1868" s="352"/>
      <c r="L1868" s="352"/>
      <c r="M1868" s="352"/>
      <c r="N1868" s="353"/>
    </row>
    <row r="1869" spans="2:23" ht="12.75" customHeight="1" x14ac:dyDescent="0.2">
      <c r="B1869" s="273"/>
      <c r="C1869" s="354"/>
      <c r="D1869" s="357" t="s">
        <v>943</v>
      </c>
      <c r="E1869" s="1216" t="str">
        <f>Translations!$B$354</f>
        <v>Importation de chaleur mesurable dans cette sous-installation et exportation à partir de celle-ci</v>
      </c>
      <c r="F1869" s="1216"/>
      <c r="G1869" s="1216"/>
      <c r="H1869" s="1216"/>
      <c r="I1869" s="1216"/>
      <c r="J1869" s="1216"/>
      <c r="K1869" s="1216"/>
      <c r="L1869" s="1216"/>
      <c r="M1869" s="1216"/>
      <c r="N1869" s="1217"/>
      <c r="P1869" s="280"/>
      <c r="S1869" s="285"/>
      <c r="T1869" s="285"/>
    </row>
    <row r="1870" spans="2:23" ht="12.75" customHeight="1" x14ac:dyDescent="0.2">
      <c r="B1870" s="273"/>
      <c r="C1870" s="354"/>
      <c r="D1870" s="358" t="s">
        <v>118</v>
      </c>
      <c r="E1870" s="1140" t="str">
        <f>Translations!$B$357</f>
        <v>Les flux de chaleur mesurable sont-ils pertinents pour la sous-installation?</v>
      </c>
      <c r="F1870" s="1140"/>
      <c r="G1870" s="1140"/>
      <c r="H1870" s="1140"/>
      <c r="I1870" s="1140"/>
      <c r="J1870" s="1140"/>
      <c r="K1870" s="1140"/>
      <c r="L1870" s="1140"/>
      <c r="M1870" s="1141"/>
      <c r="N1870" s="1141"/>
      <c r="P1870" s="280"/>
    </row>
    <row r="1871" spans="2:23" ht="12.75" customHeight="1" x14ac:dyDescent="0.2">
      <c r="B1871" s="273"/>
      <c r="C1871" s="354"/>
      <c r="D1871" s="358"/>
      <c r="E1871" s="355"/>
      <c r="F1871" s="355"/>
      <c r="G1871" s="355"/>
      <c r="H1871" s="355"/>
      <c r="I1871" s="355"/>
      <c r="J1871" s="1121" t="str">
        <f>IF(I1743="","",IF(AND(M1870&lt;&gt;"",M1870=FALSE),HYPERLINK(Q1871,EUconst_MsgGoOn),""))</f>
        <v/>
      </c>
      <c r="K1871" s="1122"/>
      <c r="L1871" s="1122"/>
      <c r="M1871" s="1122"/>
      <c r="N1871" s="1123"/>
      <c r="P1871" s="24" t="s">
        <v>441</v>
      </c>
      <c r="Q1871" s="414" t="str">
        <f>"#"&amp;ADDRESS(ROW(D1911),COLUMN(D1911))</f>
        <v>#$D$1911</v>
      </c>
    </row>
    <row r="1872" spans="2:23" ht="5.0999999999999996" customHeight="1" x14ac:dyDescent="0.2">
      <c r="B1872" s="273"/>
      <c r="C1872" s="354"/>
      <c r="D1872" s="358"/>
      <c r="E1872" s="358"/>
      <c r="F1872" s="358"/>
      <c r="G1872" s="358"/>
      <c r="H1872" s="358"/>
      <c r="I1872" s="358"/>
      <c r="J1872" s="358"/>
      <c r="K1872" s="358"/>
      <c r="L1872" s="358"/>
      <c r="M1872" s="358"/>
      <c r="N1872" s="365"/>
      <c r="P1872" s="24"/>
    </row>
    <row r="1873" spans="1:23" ht="12.75" customHeight="1" x14ac:dyDescent="0.2">
      <c r="B1873" s="273"/>
      <c r="C1873" s="354"/>
      <c r="D1873" s="358" t="s">
        <v>119</v>
      </c>
      <c r="E1873" s="1140" t="str">
        <f>Translations!$B$249</f>
        <v>Informations relatives à la méthode appliquée</v>
      </c>
      <c r="F1873" s="1140"/>
      <c r="G1873" s="1140"/>
      <c r="H1873" s="1140"/>
      <c r="I1873" s="1140"/>
      <c r="J1873" s="1140"/>
      <c r="K1873" s="1140"/>
      <c r="L1873" s="1140"/>
      <c r="M1873" s="1140"/>
      <c r="N1873" s="1208"/>
      <c r="P1873" s="280"/>
    </row>
    <row r="1874" spans="1:23" ht="25.5" customHeight="1" thickBot="1" x14ac:dyDescent="0.25">
      <c r="B1874" s="273"/>
      <c r="C1874" s="354"/>
      <c r="D1874" s="355"/>
      <c r="E1874" s="355"/>
      <c r="F1874" s="355"/>
      <c r="G1874" s="355"/>
      <c r="H1874" s="355"/>
      <c r="I1874" s="1215" t="str">
        <f>Translations!$B$254</f>
        <v>Source de données</v>
      </c>
      <c r="J1874" s="1215"/>
      <c r="K1874" s="1215" t="str">
        <f>Translations!$B$255</f>
        <v>Autre source de données (le cas échéant)</v>
      </c>
      <c r="L1874" s="1215"/>
      <c r="M1874" s="1215" t="str">
        <f>Translations!$B$255</f>
        <v>Autre source de données (le cas échéant)</v>
      </c>
      <c r="N1874" s="1215"/>
      <c r="P1874" s="280"/>
      <c r="W1874" s="274" t="s">
        <v>417</v>
      </c>
    </row>
    <row r="1875" spans="1:23" ht="12.75" customHeight="1" x14ac:dyDescent="0.2">
      <c r="B1875" s="273"/>
      <c r="C1875" s="354"/>
      <c r="D1875" s="358"/>
      <c r="E1875" s="360" t="s">
        <v>864</v>
      </c>
      <c r="F1875" s="1222" t="str">
        <f>Translations!$B$359</f>
        <v>Chaleur mesurable importée</v>
      </c>
      <c r="G1875" s="1222"/>
      <c r="H1875" s="1223"/>
      <c r="I1875" s="1082"/>
      <c r="J1875" s="1083"/>
      <c r="K1875" s="1084"/>
      <c r="L1875" s="1085"/>
      <c r="M1875" s="1084"/>
      <c r="N1875" s="1086"/>
      <c r="W1875" s="281" t="b">
        <f>AND(M1870&lt;&gt;"",M1870=FALSE)</f>
        <v>0</v>
      </c>
    </row>
    <row r="1876" spans="1:23" ht="12.75" customHeight="1" x14ac:dyDescent="0.2">
      <c r="B1876" s="273"/>
      <c r="C1876" s="354"/>
      <c r="D1876" s="358"/>
      <c r="E1876" s="360" t="s">
        <v>865</v>
      </c>
      <c r="F1876" s="1224" t="str">
        <f>Translations!$B$360</f>
        <v>Chaleur mesurable issue de pâte à papier</v>
      </c>
      <c r="G1876" s="1224"/>
      <c r="H1876" s="1225"/>
      <c r="I1876" s="1226"/>
      <c r="J1876" s="1227"/>
      <c r="K1876" s="1138"/>
      <c r="L1876" s="1228"/>
      <c r="M1876" s="1138"/>
      <c r="N1876" s="1139"/>
      <c r="W1876" s="282" t="b">
        <f>W1875</f>
        <v>0</v>
      </c>
    </row>
    <row r="1877" spans="1:23" ht="12.75" customHeight="1" x14ac:dyDescent="0.2">
      <c r="B1877" s="273"/>
      <c r="C1877" s="354"/>
      <c r="D1877" s="358"/>
      <c r="E1877" s="360" t="s">
        <v>866</v>
      </c>
      <c r="F1877" s="1224" t="str">
        <f>Translations!$B$361</f>
        <v>Chaleur mesurable issue de la production d’acide nitrique</v>
      </c>
      <c r="G1877" s="1224"/>
      <c r="H1877" s="1225"/>
      <c r="I1877" s="1226"/>
      <c r="J1877" s="1227"/>
      <c r="K1877" s="1138"/>
      <c r="L1877" s="1228"/>
      <c r="M1877" s="1138"/>
      <c r="N1877" s="1139"/>
      <c r="W1877" s="282" t="b">
        <f>W1876</f>
        <v>0</v>
      </c>
    </row>
    <row r="1878" spans="1:23" ht="12.75" customHeight="1" x14ac:dyDescent="0.2">
      <c r="B1878" s="273"/>
      <c r="C1878" s="354"/>
      <c r="D1878" s="358"/>
      <c r="E1878" s="360" t="s">
        <v>867</v>
      </c>
      <c r="F1878" s="1229" t="str">
        <f>Translations!$B$362</f>
        <v>Chaleur mesurable exportée</v>
      </c>
      <c r="G1878" s="1229"/>
      <c r="H1878" s="1230"/>
      <c r="I1878" s="1094"/>
      <c r="J1878" s="1131"/>
      <c r="K1878" s="1096"/>
      <c r="L1878" s="1132"/>
      <c r="M1878" s="1096"/>
      <c r="N1878" s="1097"/>
      <c r="W1878" s="282" t="b">
        <f>W1877</f>
        <v>0</v>
      </c>
    </row>
    <row r="1879" spans="1:23" ht="12.75" customHeight="1" x14ac:dyDescent="0.2">
      <c r="B1879" s="273"/>
      <c r="C1879" s="354"/>
      <c r="D1879" s="358"/>
      <c r="E1879" s="360" t="s">
        <v>868</v>
      </c>
      <c r="F1879" s="1214" t="str">
        <f>Translations!$B$274</f>
        <v xml:space="preserve">Flux de chaleur mesurable nette </v>
      </c>
      <c r="G1879" s="1214"/>
      <c r="H1879" s="1212"/>
      <c r="I1879" s="1087"/>
      <c r="J1879" s="1088"/>
      <c r="K1879" s="1089"/>
      <c r="L1879" s="1090"/>
      <c r="M1879" s="1089"/>
      <c r="N1879" s="1091"/>
      <c r="W1879" s="282" t="b">
        <f>W1878</f>
        <v>0</v>
      </c>
    </row>
    <row r="1880" spans="1:23" ht="5.0999999999999996" customHeight="1" x14ac:dyDescent="0.2">
      <c r="B1880" s="273"/>
      <c r="C1880" s="354"/>
      <c r="D1880" s="358"/>
      <c r="E1880" s="355"/>
      <c r="F1880" s="355"/>
      <c r="G1880" s="355"/>
      <c r="H1880" s="355"/>
      <c r="I1880" s="355"/>
      <c r="J1880" s="355"/>
      <c r="K1880" s="355"/>
      <c r="L1880" s="355"/>
      <c r="M1880" s="355"/>
      <c r="N1880" s="356"/>
      <c r="P1880" s="280"/>
      <c r="W1880" s="283"/>
    </row>
    <row r="1881" spans="1:23" ht="12.75" customHeight="1" x14ac:dyDescent="0.2">
      <c r="B1881" s="273"/>
      <c r="C1881" s="354"/>
      <c r="D1881" s="358"/>
      <c r="E1881" s="360" t="s">
        <v>868</v>
      </c>
      <c r="F1881" s="1218" t="str">
        <f>Translations!$B$257</f>
        <v>Description de la méthode appliquée</v>
      </c>
      <c r="G1881" s="1218"/>
      <c r="H1881" s="1218"/>
      <c r="I1881" s="1218"/>
      <c r="J1881" s="1218"/>
      <c r="K1881" s="1218"/>
      <c r="L1881" s="1218"/>
      <c r="M1881" s="1218"/>
      <c r="N1881" s="1219"/>
      <c r="P1881" s="280"/>
      <c r="W1881" s="283"/>
    </row>
    <row r="1882" spans="1:23" ht="5.0999999999999996" customHeight="1" x14ac:dyDescent="0.2">
      <c r="B1882" s="273"/>
      <c r="C1882" s="354"/>
      <c r="D1882" s="355"/>
      <c r="E1882" s="359"/>
      <c r="F1882" s="577"/>
      <c r="G1882" s="584"/>
      <c r="H1882" s="584"/>
      <c r="I1882" s="584"/>
      <c r="J1882" s="584"/>
      <c r="K1882" s="584"/>
      <c r="L1882" s="584"/>
      <c r="M1882" s="584"/>
      <c r="N1882" s="585"/>
      <c r="W1882" s="283"/>
    </row>
    <row r="1883" spans="1:23" ht="12.75" customHeight="1" x14ac:dyDescent="0.2">
      <c r="B1883" s="273"/>
      <c r="C1883" s="354"/>
      <c r="D1883" s="358"/>
      <c r="E1883" s="360"/>
      <c r="F1883" s="1135" t="str">
        <f>IF(I1743&lt;&gt;"",HYPERLINK("#" &amp; Q1883,EUConst_MsgDescription),"")</f>
        <v/>
      </c>
      <c r="G1883" s="1114"/>
      <c r="H1883" s="1114"/>
      <c r="I1883" s="1114"/>
      <c r="J1883" s="1114"/>
      <c r="K1883" s="1114"/>
      <c r="L1883" s="1114"/>
      <c r="M1883" s="1114"/>
      <c r="N1883" s="1115"/>
      <c r="P1883" s="24" t="s">
        <v>441</v>
      </c>
      <c r="Q1883" s="414" t="str">
        <f>"#"&amp;ADDRESS(ROW($C$10),COLUMN($C$10))</f>
        <v>#$C$10</v>
      </c>
      <c r="W1883" s="283"/>
    </row>
    <row r="1884" spans="1:23" ht="5.0999999999999996" customHeight="1" x14ac:dyDescent="0.2">
      <c r="C1884" s="354"/>
      <c r="D1884" s="358"/>
      <c r="E1884" s="361"/>
      <c r="F1884" s="1136"/>
      <c r="G1884" s="1136"/>
      <c r="H1884" s="1136"/>
      <c r="I1884" s="1136"/>
      <c r="J1884" s="1136"/>
      <c r="K1884" s="1136"/>
      <c r="L1884" s="1136"/>
      <c r="M1884" s="1136"/>
      <c r="N1884" s="1137"/>
      <c r="P1884" s="280"/>
      <c r="W1884" s="283"/>
    </row>
    <row r="1885" spans="1:23" s="278" customFormat="1" ht="50.1" customHeight="1" x14ac:dyDescent="0.2">
      <c r="A1885" s="285"/>
      <c r="B1885" s="12"/>
      <c r="C1885" s="354"/>
      <c r="D1885" s="361"/>
      <c r="E1885" s="361"/>
      <c r="F1885" s="1077"/>
      <c r="G1885" s="1078"/>
      <c r="H1885" s="1078"/>
      <c r="I1885" s="1078"/>
      <c r="J1885" s="1078"/>
      <c r="K1885" s="1078"/>
      <c r="L1885" s="1078"/>
      <c r="M1885" s="1078"/>
      <c r="N1885" s="1079"/>
      <c r="O1885" s="38"/>
      <c r="P1885" s="284"/>
      <c r="Q1885" s="285"/>
      <c r="R1885" s="285"/>
      <c r="S1885" s="274"/>
      <c r="T1885" s="274"/>
      <c r="U1885" s="285"/>
      <c r="V1885" s="285"/>
      <c r="W1885" s="286" t="b">
        <f>W1879</f>
        <v>0</v>
      </c>
    </row>
    <row r="1886" spans="1:23" ht="5.0999999999999996" customHeight="1" x14ac:dyDescent="0.2">
      <c r="C1886" s="354"/>
      <c r="D1886" s="358"/>
      <c r="E1886" s="355"/>
      <c r="F1886" s="355"/>
      <c r="G1886" s="355"/>
      <c r="H1886" s="355"/>
      <c r="I1886" s="355"/>
      <c r="J1886" s="355"/>
      <c r="K1886" s="355"/>
      <c r="L1886" s="355"/>
      <c r="M1886" s="355"/>
      <c r="N1886" s="356"/>
      <c r="W1886" s="283"/>
    </row>
    <row r="1887" spans="1:23" ht="12.75" customHeight="1" x14ac:dyDescent="0.2">
      <c r="C1887" s="354"/>
      <c r="D1887" s="358"/>
      <c r="E1887" s="360"/>
      <c r="F1887" s="1199" t="str">
        <f>Translations!$B$210</f>
        <v>Référence de fichiers externes, le cas échéant</v>
      </c>
      <c r="G1887" s="1199"/>
      <c r="H1887" s="1199"/>
      <c r="I1887" s="1199"/>
      <c r="J1887" s="1199"/>
      <c r="K1887" s="1049"/>
      <c r="L1887" s="1049"/>
      <c r="M1887" s="1049"/>
      <c r="N1887" s="1049"/>
      <c r="W1887" s="286" t="b">
        <f>W1885</f>
        <v>0</v>
      </c>
    </row>
    <row r="1888" spans="1:23" ht="5.0999999999999996" customHeight="1" x14ac:dyDescent="0.2">
      <c r="C1888" s="354"/>
      <c r="D1888" s="358"/>
      <c r="E1888" s="355"/>
      <c r="F1888" s="355"/>
      <c r="G1888" s="355"/>
      <c r="H1888" s="355"/>
      <c r="I1888" s="355"/>
      <c r="J1888" s="355"/>
      <c r="K1888" s="355"/>
      <c r="L1888" s="355"/>
      <c r="M1888" s="355"/>
      <c r="N1888" s="356"/>
      <c r="P1888" s="280"/>
      <c r="V1888" s="285"/>
      <c r="W1888" s="283"/>
    </row>
    <row r="1889" spans="1:23" ht="12.75" customHeight="1" x14ac:dyDescent="0.2">
      <c r="C1889" s="354"/>
      <c r="D1889" s="358" t="s">
        <v>120</v>
      </c>
      <c r="E1889" s="1220" t="str">
        <f>Translations!$B$258</f>
        <v>La hiérarchie a-t-elle été respectée?</v>
      </c>
      <c r="F1889" s="1220"/>
      <c r="G1889" s="1220"/>
      <c r="H1889" s="1221"/>
      <c r="I1889" s="291"/>
      <c r="J1889" s="366" t="str">
        <f>Translations!$B$259</f>
        <v xml:space="preserve"> Si tel n'est pas le cas, pourquoi?</v>
      </c>
      <c r="K1889" s="1087"/>
      <c r="L1889" s="1088"/>
      <c r="M1889" s="1088"/>
      <c r="N1889" s="1104"/>
      <c r="P1889" s="280"/>
      <c r="V1889" s="288" t="b">
        <f>W1887</f>
        <v>0</v>
      </c>
      <c r="W1889" s="289" t="b">
        <f>OR(W1885,AND(I1889&lt;&gt;"",I1889=TRUE))</f>
        <v>0</v>
      </c>
    </row>
    <row r="1890" spans="1:23" ht="5.0999999999999996" customHeight="1" x14ac:dyDescent="0.2">
      <c r="C1890" s="354"/>
      <c r="D1890" s="355"/>
      <c r="E1890" s="581"/>
      <c r="F1890" s="581"/>
      <c r="G1890" s="581"/>
      <c r="H1890" s="581"/>
      <c r="I1890" s="581"/>
      <c r="J1890" s="581"/>
      <c r="K1890" s="581"/>
      <c r="L1890" s="581"/>
      <c r="M1890" s="581"/>
      <c r="N1890" s="582"/>
      <c r="P1890" s="280"/>
      <c r="V1890" s="285"/>
      <c r="W1890" s="283"/>
    </row>
    <row r="1891" spans="1:23" ht="12.75" customHeight="1" x14ac:dyDescent="0.2">
      <c r="C1891" s="354"/>
      <c r="D1891" s="367"/>
      <c r="E1891" s="367"/>
      <c r="F1891" s="1218" t="str">
        <f>Translations!$B$264</f>
        <v>Autres précisions concernant l’écart pris rapport à la hiérarchie</v>
      </c>
      <c r="G1891" s="1218"/>
      <c r="H1891" s="1218"/>
      <c r="I1891" s="1218"/>
      <c r="J1891" s="1218"/>
      <c r="K1891" s="1218"/>
      <c r="L1891" s="1218"/>
      <c r="M1891" s="1218"/>
      <c r="N1891" s="1219"/>
      <c r="P1891" s="280"/>
      <c r="V1891" s="285"/>
      <c r="W1891" s="283"/>
    </row>
    <row r="1892" spans="1:23" ht="25.5" customHeight="1" x14ac:dyDescent="0.2">
      <c r="C1892" s="354"/>
      <c r="D1892" s="367"/>
      <c r="E1892" s="367"/>
      <c r="F1892" s="1077"/>
      <c r="G1892" s="1078"/>
      <c r="H1892" s="1078"/>
      <c r="I1892" s="1078"/>
      <c r="J1892" s="1078"/>
      <c r="K1892" s="1078"/>
      <c r="L1892" s="1078"/>
      <c r="M1892" s="1078"/>
      <c r="N1892" s="1079"/>
      <c r="P1892" s="280"/>
      <c r="V1892" s="285"/>
      <c r="W1892" s="286" t="b">
        <f>W1889</f>
        <v>0</v>
      </c>
    </row>
    <row r="1893" spans="1:23" ht="5.0999999999999996" customHeight="1" x14ac:dyDescent="0.2">
      <c r="C1893" s="354"/>
      <c r="D1893" s="355"/>
      <c r="E1893" s="581"/>
      <c r="F1893" s="581"/>
      <c r="G1893" s="581"/>
      <c r="H1893" s="581"/>
      <c r="I1893" s="581"/>
      <c r="J1893" s="581"/>
      <c r="K1893" s="581"/>
      <c r="L1893" s="581"/>
      <c r="M1893" s="581"/>
      <c r="N1893" s="582"/>
      <c r="P1893" s="280"/>
      <c r="V1893" s="285"/>
      <c r="W1893" s="283"/>
    </row>
    <row r="1894" spans="1:23" ht="12.75" customHeight="1" x14ac:dyDescent="0.2">
      <c r="C1894" s="354"/>
      <c r="D1894" s="358" t="s">
        <v>121</v>
      </c>
      <c r="E1894" s="1140" t="str">
        <f>Translations!$B$363</f>
        <v>Description de la méthode de détermination des facteurs d’émission correspondants conformément à l’annexe VII, sections 10.1.2 et 10.1.3, des RATG.</v>
      </c>
      <c r="F1894" s="1140"/>
      <c r="G1894" s="1140"/>
      <c r="H1894" s="1140"/>
      <c r="I1894" s="1140"/>
      <c r="J1894" s="1140"/>
      <c r="K1894" s="1140"/>
      <c r="L1894" s="1140"/>
      <c r="M1894" s="1140"/>
      <c r="N1894" s="1208"/>
      <c r="P1894" s="280"/>
      <c r="V1894" s="285"/>
      <c r="W1894" s="283"/>
    </row>
    <row r="1895" spans="1:23" ht="5.0999999999999996" customHeight="1" x14ac:dyDescent="0.2">
      <c r="C1895" s="354"/>
      <c r="D1895" s="355"/>
      <c r="E1895" s="359"/>
      <c r="F1895" s="577"/>
      <c r="G1895" s="584"/>
      <c r="H1895" s="584"/>
      <c r="I1895" s="584"/>
      <c r="J1895" s="584"/>
      <c r="K1895" s="584"/>
      <c r="L1895" s="584"/>
      <c r="M1895" s="584"/>
      <c r="N1895" s="585"/>
      <c r="W1895" s="283"/>
    </row>
    <row r="1896" spans="1:23" ht="12.75" customHeight="1" x14ac:dyDescent="0.2">
      <c r="C1896" s="354"/>
      <c r="D1896" s="358"/>
      <c r="E1896" s="360"/>
      <c r="F1896" s="1135" t="str">
        <f>IF(I1743&lt;&gt;"",HYPERLINK("#" &amp; Q1896,EUConst_MsgDescription),"")</f>
        <v/>
      </c>
      <c r="G1896" s="1114"/>
      <c r="H1896" s="1114"/>
      <c r="I1896" s="1114"/>
      <c r="J1896" s="1114"/>
      <c r="K1896" s="1114"/>
      <c r="L1896" s="1114"/>
      <c r="M1896" s="1114"/>
      <c r="N1896" s="1115"/>
      <c r="P1896" s="24" t="s">
        <v>441</v>
      </c>
      <c r="Q1896" s="414" t="str">
        <f>"#"&amp;ADDRESS(ROW($C$10),COLUMN($C$10))</f>
        <v>#$C$10</v>
      </c>
      <c r="W1896" s="283"/>
    </row>
    <row r="1897" spans="1:23" ht="5.0999999999999996" customHeight="1" x14ac:dyDescent="0.2">
      <c r="C1897" s="354"/>
      <c r="D1897" s="358"/>
      <c r="E1897" s="361"/>
      <c r="F1897" s="1136"/>
      <c r="G1897" s="1136"/>
      <c r="H1897" s="1136"/>
      <c r="I1897" s="1136"/>
      <c r="J1897" s="1136"/>
      <c r="K1897" s="1136"/>
      <c r="L1897" s="1136"/>
      <c r="M1897" s="1136"/>
      <c r="N1897" s="1137"/>
      <c r="P1897" s="280"/>
      <c r="W1897" s="283"/>
    </row>
    <row r="1898" spans="1:23" s="278" customFormat="1" ht="50.1" customHeight="1" x14ac:dyDescent="0.2">
      <c r="A1898" s="285"/>
      <c r="B1898" s="12"/>
      <c r="C1898" s="354"/>
      <c r="D1898" s="367"/>
      <c r="E1898" s="368"/>
      <c r="F1898" s="1077"/>
      <c r="G1898" s="1078"/>
      <c r="H1898" s="1078"/>
      <c r="I1898" s="1078"/>
      <c r="J1898" s="1078"/>
      <c r="K1898" s="1078"/>
      <c r="L1898" s="1078"/>
      <c r="M1898" s="1078"/>
      <c r="N1898" s="1079"/>
      <c r="O1898" s="38"/>
      <c r="P1898" s="301"/>
      <c r="Q1898" s="274"/>
      <c r="R1898" s="285"/>
      <c r="S1898" s="274"/>
      <c r="T1898" s="274"/>
      <c r="U1898" s="285"/>
      <c r="V1898" s="285"/>
      <c r="W1898" s="286" t="b">
        <f>W1887</f>
        <v>0</v>
      </c>
    </row>
    <row r="1899" spans="1:23" ht="5.0999999999999996" customHeight="1" x14ac:dyDescent="0.2">
      <c r="C1899" s="354"/>
      <c r="D1899" s="358"/>
      <c r="E1899" s="355"/>
      <c r="F1899" s="355"/>
      <c r="G1899" s="355"/>
      <c r="H1899" s="355"/>
      <c r="I1899" s="355"/>
      <c r="J1899" s="355"/>
      <c r="K1899" s="355"/>
      <c r="L1899" s="355"/>
      <c r="M1899" s="355"/>
      <c r="N1899" s="356"/>
      <c r="W1899" s="283"/>
    </row>
    <row r="1900" spans="1:23" ht="12.75" customHeight="1" x14ac:dyDescent="0.2">
      <c r="C1900" s="354"/>
      <c r="D1900" s="358"/>
      <c r="E1900" s="360"/>
      <c r="F1900" s="1199" t="str">
        <f>Translations!$B$210</f>
        <v>Référence de fichiers externes, le cas échéant</v>
      </c>
      <c r="G1900" s="1199"/>
      <c r="H1900" s="1199"/>
      <c r="I1900" s="1199"/>
      <c r="J1900" s="1199"/>
      <c r="K1900" s="1049"/>
      <c r="L1900" s="1049"/>
      <c r="M1900" s="1049"/>
      <c r="N1900" s="1049"/>
      <c r="W1900" s="286" t="b">
        <f>W1898</f>
        <v>0</v>
      </c>
    </row>
    <row r="1901" spans="1:23" ht="5.0999999999999996" customHeight="1" x14ac:dyDescent="0.2">
      <c r="C1901" s="354"/>
      <c r="D1901" s="355"/>
      <c r="E1901" s="581"/>
      <c r="F1901" s="581"/>
      <c r="G1901" s="581"/>
      <c r="H1901" s="581"/>
      <c r="I1901" s="581"/>
      <c r="J1901" s="581"/>
      <c r="K1901" s="581"/>
      <c r="L1901" s="581"/>
      <c r="M1901" s="581"/>
      <c r="N1901" s="582"/>
      <c r="P1901" s="280"/>
      <c r="R1901" s="285"/>
      <c r="V1901" s="285"/>
      <c r="W1901" s="283"/>
    </row>
    <row r="1902" spans="1:23" ht="12.75" customHeight="1" x14ac:dyDescent="0.2">
      <c r="C1902" s="354"/>
      <c r="D1902" s="358" t="s">
        <v>122</v>
      </c>
      <c r="E1902" s="1140" t="str">
        <f>Translations!$B$366</f>
        <v>Les flux de chaleur mesurable importés de sous-installations produisant de la pâte à papier sont-ils pertinents?</v>
      </c>
      <c r="F1902" s="1140"/>
      <c r="G1902" s="1140"/>
      <c r="H1902" s="1140"/>
      <c r="I1902" s="1140"/>
      <c r="J1902" s="1140"/>
      <c r="K1902" s="1140"/>
      <c r="L1902" s="1140"/>
      <c r="M1902" s="1141"/>
      <c r="N1902" s="1141"/>
      <c r="P1902" s="280"/>
      <c r="R1902" s="285"/>
      <c r="V1902" s="285"/>
      <c r="W1902" s="286" t="b">
        <f>W1900</f>
        <v>0</v>
      </c>
    </row>
    <row r="1903" spans="1:23" ht="5.0999999999999996" customHeight="1" x14ac:dyDescent="0.2">
      <c r="C1903" s="354"/>
      <c r="D1903" s="355"/>
      <c r="E1903" s="581"/>
      <c r="F1903" s="581"/>
      <c r="G1903" s="581"/>
      <c r="H1903" s="581"/>
      <c r="I1903" s="581"/>
      <c r="J1903" s="581"/>
      <c r="K1903" s="581"/>
      <c r="L1903" s="581"/>
      <c r="M1903" s="581"/>
      <c r="N1903" s="582"/>
      <c r="P1903" s="280"/>
      <c r="R1903" s="285"/>
      <c r="V1903" s="285"/>
      <c r="W1903" s="283"/>
    </row>
    <row r="1904" spans="1:23" ht="12.75" customHeight="1" x14ac:dyDescent="0.2">
      <c r="C1904" s="354"/>
      <c r="D1904" s="355"/>
      <c r="E1904" s="355"/>
      <c r="F1904" s="1218" t="str">
        <f>Translations!$B$257</f>
        <v>Description de la méthode appliquée</v>
      </c>
      <c r="G1904" s="1218"/>
      <c r="H1904" s="1218"/>
      <c r="I1904" s="1218"/>
      <c r="J1904" s="1218"/>
      <c r="K1904" s="1218"/>
      <c r="L1904" s="1218"/>
      <c r="M1904" s="1218"/>
      <c r="N1904" s="1219"/>
      <c r="P1904" s="280"/>
      <c r="R1904" s="285"/>
      <c r="V1904" s="285"/>
      <c r="W1904" s="283"/>
    </row>
    <row r="1905" spans="2:23" ht="5.0999999999999996" customHeight="1" x14ac:dyDescent="0.2">
      <c r="C1905" s="354"/>
      <c r="D1905" s="355"/>
      <c r="E1905" s="581"/>
      <c r="F1905" s="581"/>
      <c r="G1905" s="581"/>
      <c r="H1905" s="581"/>
      <c r="I1905" s="581"/>
      <c r="J1905" s="581"/>
      <c r="K1905" s="581"/>
      <c r="L1905" s="581"/>
      <c r="M1905" s="581"/>
      <c r="N1905" s="582"/>
      <c r="P1905" s="280"/>
      <c r="R1905" s="285"/>
      <c r="V1905" s="285"/>
      <c r="W1905" s="283"/>
    </row>
    <row r="1906" spans="2:23" ht="12.75" customHeight="1" x14ac:dyDescent="0.2">
      <c r="C1906" s="354"/>
      <c r="D1906" s="358"/>
      <c r="E1906" s="360"/>
      <c r="F1906" s="1135" t="str">
        <f>IF(I1743&lt;&gt;"",HYPERLINK("#" &amp; Q1906,EUConst_MsgDescription),"")</f>
        <v/>
      </c>
      <c r="G1906" s="1114"/>
      <c r="H1906" s="1114"/>
      <c r="I1906" s="1114"/>
      <c r="J1906" s="1114"/>
      <c r="K1906" s="1114"/>
      <c r="L1906" s="1114"/>
      <c r="M1906" s="1114"/>
      <c r="N1906" s="1115"/>
      <c r="P1906" s="24" t="s">
        <v>441</v>
      </c>
      <c r="Q1906" s="414" t="str">
        <f>"#"&amp;ADDRESS(ROW($C$10),COLUMN($C$10))</f>
        <v>#$C$10</v>
      </c>
      <c r="W1906" s="283"/>
    </row>
    <row r="1907" spans="2:23" ht="5.0999999999999996" customHeight="1" x14ac:dyDescent="0.2">
      <c r="C1907" s="354"/>
      <c r="D1907" s="358"/>
      <c r="E1907" s="361"/>
      <c r="F1907" s="1136"/>
      <c r="G1907" s="1136"/>
      <c r="H1907" s="1136"/>
      <c r="I1907" s="1136"/>
      <c r="J1907" s="1136"/>
      <c r="K1907" s="1136"/>
      <c r="L1907" s="1136"/>
      <c r="M1907" s="1136"/>
      <c r="N1907" s="1137"/>
      <c r="P1907" s="280"/>
      <c r="W1907" s="283"/>
    </row>
    <row r="1908" spans="2:23" ht="50.1" customHeight="1" thickBot="1" x14ac:dyDescent="0.25">
      <c r="C1908" s="354"/>
      <c r="D1908" s="355"/>
      <c r="E1908" s="355"/>
      <c r="F1908" s="1077"/>
      <c r="G1908" s="1078"/>
      <c r="H1908" s="1078"/>
      <c r="I1908" s="1078"/>
      <c r="J1908" s="1078"/>
      <c r="K1908" s="1078"/>
      <c r="L1908" s="1078"/>
      <c r="M1908" s="1078"/>
      <c r="N1908" s="1079"/>
      <c r="P1908" s="280"/>
      <c r="R1908" s="285"/>
      <c r="V1908" s="285"/>
      <c r="W1908" s="302" t="b">
        <f>OR(W1902,AND(M1902&lt;&gt;"",M1902=FALSE))</f>
        <v>0</v>
      </c>
    </row>
    <row r="1909" spans="2:23" ht="5.0999999999999996" customHeight="1" x14ac:dyDescent="0.2">
      <c r="C1909" s="354"/>
      <c r="D1909" s="358"/>
      <c r="E1909" s="355"/>
      <c r="F1909" s="355"/>
      <c r="G1909" s="355"/>
      <c r="H1909" s="355"/>
      <c r="I1909" s="355"/>
      <c r="J1909" s="355"/>
      <c r="K1909" s="355"/>
      <c r="L1909" s="355"/>
      <c r="M1909" s="355"/>
      <c r="N1909" s="356"/>
    </row>
    <row r="1910" spans="2:23" ht="5.0999999999999996" customHeight="1" x14ac:dyDescent="0.2">
      <c r="B1910" s="273"/>
      <c r="C1910" s="351"/>
      <c r="D1910" s="364"/>
      <c r="E1910" s="352"/>
      <c r="F1910" s="352"/>
      <c r="G1910" s="352"/>
      <c r="H1910" s="352"/>
      <c r="I1910" s="352"/>
      <c r="J1910" s="352"/>
      <c r="K1910" s="352"/>
      <c r="L1910" s="352"/>
      <c r="M1910" s="352"/>
      <c r="N1910" s="353"/>
    </row>
    <row r="1911" spans="2:23" ht="12.75" customHeight="1" x14ac:dyDescent="0.2">
      <c r="B1911" s="273"/>
      <c r="C1911" s="354"/>
      <c r="D1911" s="357" t="s">
        <v>951</v>
      </c>
      <c r="E1911" s="1216" t="str">
        <f>Translations!$B$367</f>
        <v>Bilan des gaz résiduaires pour cette sous-installation</v>
      </c>
      <c r="F1911" s="1216"/>
      <c r="G1911" s="1216"/>
      <c r="H1911" s="1216"/>
      <c r="I1911" s="1216"/>
      <c r="J1911" s="1216"/>
      <c r="K1911" s="1216"/>
      <c r="L1911" s="1216"/>
      <c r="M1911" s="1216"/>
      <c r="N1911" s="1217"/>
    </row>
    <row r="1912" spans="2:23" ht="12.75" customHeight="1" x14ac:dyDescent="0.2">
      <c r="B1912" s="273"/>
      <c r="C1912" s="354"/>
      <c r="D1912" s="358" t="s">
        <v>118</v>
      </c>
      <c r="E1912" s="1140" t="str">
        <f>Translations!$B$370</f>
        <v>Des gaz résiduaires sont-ils pertinents pour cette sous-installation?</v>
      </c>
      <c r="F1912" s="1140"/>
      <c r="G1912" s="1140"/>
      <c r="H1912" s="1140"/>
      <c r="I1912" s="1140"/>
      <c r="J1912" s="1140"/>
      <c r="K1912" s="1140"/>
      <c r="L1912" s="1140"/>
      <c r="M1912" s="1141"/>
      <c r="N1912" s="1141"/>
    </row>
    <row r="1913" spans="2:23" ht="12.75" customHeight="1" x14ac:dyDescent="0.2">
      <c r="B1913" s="273"/>
      <c r="C1913" s="354"/>
      <c r="D1913" s="358"/>
      <c r="E1913" s="355"/>
      <c r="F1913" s="355"/>
      <c r="G1913" s="355"/>
      <c r="H1913" s="355"/>
      <c r="I1913" s="355"/>
      <c r="J1913" s="1121" t="str">
        <f>IF(I1743="","",IF(AND(M1912&lt;&gt;"",M1912=FALSE),HYPERLINK(Q1913,EUconst_MsgGoOn),""))</f>
        <v/>
      </c>
      <c r="K1913" s="1122"/>
      <c r="L1913" s="1122"/>
      <c r="M1913" s="1122"/>
      <c r="N1913" s="1123"/>
      <c r="P1913" s="24" t="s">
        <v>441</v>
      </c>
      <c r="Q1913" s="414" t="str">
        <f>"#JUMP_F"&amp;P1743+1</f>
        <v>#JUMP_F2</v>
      </c>
    </row>
    <row r="1914" spans="2:23" ht="5.0999999999999996" customHeight="1" x14ac:dyDescent="0.2">
      <c r="B1914" s="273"/>
      <c r="C1914" s="354"/>
      <c r="D1914" s="358"/>
      <c r="E1914" s="355"/>
      <c r="F1914" s="355"/>
      <c r="G1914" s="355"/>
      <c r="H1914" s="355"/>
      <c r="I1914" s="355"/>
      <c r="J1914" s="355"/>
      <c r="K1914" s="355"/>
      <c r="L1914" s="355"/>
      <c r="M1914" s="355"/>
      <c r="N1914" s="356"/>
    </row>
    <row r="1915" spans="2:23" ht="12.75" customHeight="1" x14ac:dyDescent="0.2">
      <c r="B1915" s="273"/>
      <c r="C1915" s="354"/>
      <c r="D1915" s="358" t="s">
        <v>119</v>
      </c>
      <c r="E1915" s="1140" t="str">
        <f>Translations!$B$249</f>
        <v>Informations relatives à la méthode appliquée</v>
      </c>
      <c r="F1915" s="1140"/>
      <c r="G1915" s="1140"/>
      <c r="H1915" s="1140"/>
      <c r="I1915" s="1140"/>
      <c r="J1915" s="1140"/>
      <c r="K1915" s="1140"/>
      <c r="L1915" s="1140"/>
      <c r="M1915" s="1140"/>
      <c r="N1915" s="1208"/>
    </row>
    <row r="1916" spans="2:23" ht="25.5" customHeight="1" thickBot="1" x14ac:dyDescent="0.25">
      <c r="B1916" s="273"/>
      <c r="C1916" s="354"/>
      <c r="D1916" s="355"/>
      <c r="E1916" s="355"/>
      <c r="F1916" s="372"/>
      <c r="G1916" s="355"/>
      <c r="H1916" s="355"/>
      <c r="I1916" s="1215" t="str">
        <f>Translations!$B$254</f>
        <v>Source de données</v>
      </c>
      <c r="J1916" s="1215"/>
      <c r="K1916" s="1215" t="str">
        <f>Translations!$B$255</f>
        <v>Autre source de données (le cas échéant)</v>
      </c>
      <c r="L1916" s="1215"/>
      <c r="M1916" s="1215" t="str">
        <f>Translations!$B$255</f>
        <v>Autre source de données (le cas échéant)</v>
      </c>
      <c r="N1916" s="1215"/>
      <c r="W1916" s="274" t="s">
        <v>417</v>
      </c>
    </row>
    <row r="1917" spans="2:23" ht="12.75" customHeight="1" x14ac:dyDescent="0.2">
      <c r="B1917" s="273"/>
      <c r="C1917" s="354"/>
      <c r="D1917" s="358"/>
      <c r="E1917" s="360" t="s">
        <v>864</v>
      </c>
      <c r="F1917" s="1222" t="str">
        <f>Translations!$B$374</f>
        <v>Gaz résiduaires produits</v>
      </c>
      <c r="G1917" s="1222"/>
      <c r="H1917" s="1223"/>
      <c r="I1917" s="1082"/>
      <c r="J1917" s="1083"/>
      <c r="K1917" s="1084"/>
      <c r="L1917" s="1085"/>
      <c r="M1917" s="1084"/>
      <c r="N1917" s="1086"/>
      <c r="W1917" s="281" t="b">
        <f>AND(M1912&lt;&gt;"",M1912=FALSE)</f>
        <v>0</v>
      </c>
    </row>
    <row r="1918" spans="2:23" ht="12.75" customHeight="1" x14ac:dyDescent="0.2">
      <c r="B1918" s="273"/>
      <c r="C1918" s="354"/>
      <c r="D1918" s="358"/>
      <c r="E1918" s="360" t="s">
        <v>865</v>
      </c>
      <c r="F1918" s="1224" t="str">
        <f>Translations!$B$256</f>
        <v>Contenu énergétique</v>
      </c>
      <c r="G1918" s="1224"/>
      <c r="H1918" s="1225"/>
      <c r="I1918" s="1226"/>
      <c r="J1918" s="1227"/>
      <c r="K1918" s="1138"/>
      <c r="L1918" s="1228"/>
      <c r="M1918" s="1138"/>
      <c r="N1918" s="1139"/>
      <c r="W1918" s="282" t="b">
        <f>W1917</f>
        <v>0</v>
      </c>
    </row>
    <row r="1919" spans="2:23" ht="12.75" customHeight="1" x14ac:dyDescent="0.2">
      <c r="B1919" s="273"/>
      <c r="C1919" s="354"/>
      <c r="D1919" s="358"/>
      <c r="E1919" s="360" t="s">
        <v>866</v>
      </c>
      <c r="F1919" s="1229" t="str">
        <f>Translations!$B$375</f>
        <v>Facteur d’émission</v>
      </c>
      <c r="G1919" s="1229"/>
      <c r="H1919" s="1230"/>
      <c r="I1919" s="1094"/>
      <c r="J1919" s="1131"/>
      <c r="K1919" s="1096"/>
      <c r="L1919" s="1132"/>
      <c r="M1919" s="1096"/>
      <c r="N1919" s="1097"/>
      <c r="W1919" s="282" t="b">
        <f>W1918</f>
        <v>0</v>
      </c>
    </row>
    <row r="1920" spans="2:23" ht="12.75" customHeight="1" x14ac:dyDescent="0.2">
      <c r="B1920" s="273"/>
      <c r="C1920" s="354"/>
      <c r="D1920" s="358"/>
      <c r="E1920" s="360" t="s">
        <v>867</v>
      </c>
      <c r="F1920" s="1222" t="str">
        <f>Translations!$B$376</f>
        <v>Gaz résiduaires consommés</v>
      </c>
      <c r="G1920" s="1222"/>
      <c r="H1920" s="1223"/>
      <c r="I1920" s="1082"/>
      <c r="J1920" s="1083"/>
      <c r="K1920" s="1084"/>
      <c r="L1920" s="1085"/>
      <c r="M1920" s="1084"/>
      <c r="N1920" s="1086"/>
      <c r="W1920" s="282" t="b">
        <f t="shared" ref="W1920:W1931" si="8">W1919</f>
        <v>0</v>
      </c>
    </row>
    <row r="1921" spans="2:23" ht="12.75" customHeight="1" x14ac:dyDescent="0.2">
      <c r="B1921" s="273"/>
      <c r="C1921" s="354"/>
      <c r="D1921" s="358"/>
      <c r="E1921" s="360" t="s">
        <v>868</v>
      </c>
      <c r="F1921" s="1224" t="str">
        <f>Translations!$B$256</f>
        <v>Contenu énergétique</v>
      </c>
      <c r="G1921" s="1224"/>
      <c r="H1921" s="1225"/>
      <c r="I1921" s="1226"/>
      <c r="J1921" s="1227"/>
      <c r="K1921" s="1138"/>
      <c r="L1921" s="1228"/>
      <c r="M1921" s="1138"/>
      <c r="N1921" s="1139"/>
      <c r="W1921" s="282" t="b">
        <f t="shared" si="8"/>
        <v>0</v>
      </c>
    </row>
    <row r="1922" spans="2:23" ht="12.75" customHeight="1" x14ac:dyDescent="0.2">
      <c r="B1922" s="273"/>
      <c r="C1922" s="354"/>
      <c r="D1922" s="358"/>
      <c r="E1922" s="360" t="s">
        <v>869</v>
      </c>
      <c r="F1922" s="1229" t="str">
        <f>Translations!$B$375</f>
        <v>Facteur d’émission</v>
      </c>
      <c r="G1922" s="1229"/>
      <c r="H1922" s="1230"/>
      <c r="I1922" s="1094"/>
      <c r="J1922" s="1131"/>
      <c r="K1922" s="1096"/>
      <c r="L1922" s="1132"/>
      <c r="M1922" s="1096"/>
      <c r="N1922" s="1097"/>
      <c r="W1922" s="282" t="b">
        <f t="shared" si="8"/>
        <v>0</v>
      </c>
    </row>
    <row r="1923" spans="2:23" ht="12.75" customHeight="1" x14ac:dyDescent="0.2">
      <c r="B1923" s="273"/>
      <c r="C1923" s="354"/>
      <c r="D1923" s="358"/>
      <c r="E1923" s="360" t="s">
        <v>870</v>
      </c>
      <c r="F1923" s="1222" t="str">
        <f>Translations!$B$377</f>
        <v>Gaz résiduaires mis en torchère (pour des motifs autres que des raisons de sécurité)</v>
      </c>
      <c r="G1923" s="1222"/>
      <c r="H1923" s="1223"/>
      <c r="I1923" s="1082"/>
      <c r="J1923" s="1083"/>
      <c r="K1923" s="1084"/>
      <c r="L1923" s="1085"/>
      <c r="M1923" s="1084"/>
      <c r="N1923" s="1086"/>
      <c r="W1923" s="282" t="b">
        <f t="shared" si="8"/>
        <v>0</v>
      </c>
    </row>
    <row r="1924" spans="2:23" ht="12.75" customHeight="1" x14ac:dyDescent="0.2">
      <c r="B1924" s="273"/>
      <c r="C1924" s="354"/>
      <c r="D1924" s="358"/>
      <c r="E1924" s="360" t="s">
        <v>871</v>
      </c>
      <c r="F1924" s="1224" t="str">
        <f>Translations!$B$256</f>
        <v>Contenu énergétique</v>
      </c>
      <c r="G1924" s="1224"/>
      <c r="H1924" s="1225"/>
      <c r="I1924" s="1226"/>
      <c r="J1924" s="1227"/>
      <c r="K1924" s="1138"/>
      <c r="L1924" s="1228"/>
      <c r="M1924" s="1138"/>
      <c r="N1924" s="1139"/>
      <c r="W1924" s="282" t="b">
        <f t="shared" si="8"/>
        <v>0</v>
      </c>
    </row>
    <row r="1925" spans="2:23" ht="12.75" customHeight="1" x14ac:dyDescent="0.2">
      <c r="B1925" s="273"/>
      <c r="C1925" s="354"/>
      <c r="D1925" s="358"/>
      <c r="E1925" s="360" t="s">
        <v>872</v>
      </c>
      <c r="F1925" s="1229" t="str">
        <f>Translations!$B$375</f>
        <v>Facteur d’émission</v>
      </c>
      <c r="G1925" s="1229"/>
      <c r="H1925" s="1230"/>
      <c r="I1925" s="1094"/>
      <c r="J1925" s="1131"/>
      <c r="K1925" s="1096"/>
      <c r="L1925" s="1132"/>
      <c r="M1925" s="1096"/>
      <c r="N1925" s="1097"/>
      <c r="W1925" s="282" t="b">
        <f t="shared" si="8"/>
        <v>0</v>
      </c>
    </row>
    <row r="1926" spans="2:23" ht="12.75" customHeight="1" x14ac:dyDescent="0.2">
      <c r="B1926" s="273"/>
      <c r="C1926" s="354"/>
      <c r="D1926" s="358"/>
      <c r="E1926" s="360" t="s">
        <v>873</v>
      </c>
      <c r="F1926" s="1222" t="str">
        <f>Translations!$B$378</f>
        <v>Gaz résiduaires importés</v>
      </c>
      <c r="G1926" s="1222"/>
      <c r="H1926" s="1223"/>
      <c r="I1926" s="1082"/>
      <c r="J1926" s="1083"/>
      <c r="K1926" s="1084"/>
      <c r="L1926" s="1085"/>
      <c r="M1926" s="1084"/>
      <c r="N1926" s="1086"/>
      <c r="W1926" s="282" t="b">
        <f t="shared" si="8"/>
        <v>0</v>
      </c>
    </row>
    <row r="1927" spans="2:23" ht="12.75" customHeight="1" x14ac:dyDescent="0.2">
      <c r="B1927" s="273"/>
      <c r="C1927" s="354"/>
      <c r="D1927" s="358"/>
      <c r="E1927" s="360" t="s">
        <v>874</v>
      </c>
      <c r="F1927" s="1224" t="str">
        <f>Translations!$B$256</f>
        <v>Contenu énergétique</v>
      </c>
      <c r="G1927" s="1224"/>
      <c r="H1927" s="1225"/>
      <c r="I1927" s="1226"/>
      <c r="J1927" s="1227"/>
      <c r="K1927" s="1138"/>
      <c r="L1927" s="1228"/>
      <c r="M1927" s="1138"/>
      <c r="N1927" s="1139"/>
      <c r="W1927" s="282" t="b">
        <f t="shared" si="8"/>
        <v>0</v>
      </c>
    </row>
    <row r="1928" spans="2:23" ht="12.75" customHeight="1" x14ac:dyDescent="0.2">
      <c r="B1928" s="273"/>
      <c r="C1928" s="354"/>
      <c r="D1928" s="358"/>
      <c r="E1928" s="360" t="s">
        <v>875</v>
      </c>
      <c r="F1928" s="1229" t="str">
        <f>Translations!$B$375</f>
        <v>Facteur d’émission</v>
      </c>
      <c r="G1928" s="1229"/>
      <c r="H1928" s="1230"/>
      <c r="I1928" s="1094"/>
      <c r="J1928" s="1131"/>
      <c r="K1928" s="1096"/>
      <c r="L1928" s="1132"/>
      <c r="M1928" s="1096"/>
      <c r="N1928" s="1097"/>
      <c r="W1928" s="282" t="b">
        <f t="shared" si="8"/>
        <v>0</v>
      </c>
    </row>
    <row r="1929" spans="2:23" ht="12.75" customHeight="1" x14ac:dyDescent="0.2">
      <c r="B1929" s="273"/>
      <c r="C1929" s="354"/>
      <c r="D1929" s="358"/>
      <c r="E1929" s="360" t="s">
        <v>876</v>
      </c>
      <c r="F1929" s="1222" t="str">
        <f>Translations!$B$379</f>
        <v>Gaz résiduaires exportés</v>
      </c>
      <c r="G1929" s="1222"/>
      <c r="H1929" s="1223"/>
      <c r="I1929" s="1082"/>
      <c r="J1929" s="1083"/>
      <c r="K1929" s="1084"/>
      <c r="L1929" s="1085"/>
      <c r="M1929" s="1084"/>
      <c r="N1929" s="1086"/>
      <c r="W1929" s="282" t="b">
        <f t="shared" si="8"/>
        <v>0</v>
      </c>
    </row>
    <row r="1930" spans="2:23" ht="12.75" customHeight="1" x14ac:dyDescent="0.2">
      <c r="B1930" s="273"/>
      <c r="C1930" s="354"/>
      <c r="D1930" s="358"/>
      <c r="E1930" s="360" t="s">
        <v>877</v>
      </c>
      <c r="F1930" s="1224" t="str">
        <f>Translations!$B$256</f>
        <v>Contenu énergétique</v>
      </c>
      <c r="G1930" s="1224"/>
      <c r="H1930" s="1225"/>
      <c r="I1930" s="1226"/>
      <c r="J1930" s="1227"/>
      <c r="K1930" s="1138"/>
      <c r="L1930" s="1228"/>
      <c r="M1930" s="1138"/>
      <c r="N1930" s="1139"/>
      <c r="W1930" s="282" t="b">
        <f t="shared" si="8"/>
        <v>0</v>
      </c>
    </row>
    <row r="1931" spans="2:23" ht="12.75" customHeight="1" x14ac:dyDescent="0.2">
      <c r="B1931" s="273"/>
      <c r="C1931" s="354"/>
      <c r="D1931" s="358"/>
      <c r="E1931" s="360" t="s">
        <v>878</v>
      </c>
      <c r="F1931" s="1229" t="str">
        <f>Translations!$B$375</f>
        <v>Facteur d’émission</v>
      </c>
      <c r="G1931" s="1229"/>
      <c r="H1931" s="1230"/>
      <c r="I1931" s="1094"/>
      <c r="J1931" s="1131"/>
      <c r="K1931" s="1096"/>
      <c r="L1931" s="1132"/>
      <c r="M1931" s="1096"/>
      <c r="N1931" s="1097"/>
      <c r="W1931" s="282" t="b">
        <f t="shared" si="8"/>
        <v>0</v>
      </c>
    </row>
    <row r="1932" spans="2:23" ht="5.0999999999999996" customHeight="1" x14ac:dyDescent="0.2">
      <c r="B1932" s="273"/>
      <c r="C1932" s="354"/>
      <c r="D1932" s="358"/>
      <c r="E1932" s="355"/>
      <c r="F1932" s="355"/>
      <c r="G1932" s="355"/>
      <c r="H1932" s="355"/>
      <c r="I1932" s="355"/>
      <c r="J1932" s="355"/>
      <c r="K1932" s="355"/>
      <c r="L1932" s="355"/>
      <c r="M1932" s="355"/>
      <c r="N1932" s="356"/>
      <c r="W1932" s="299"/>
    </row>
    <row r="1933" spans="2:23" ht="12.75" customHeight="1" x14ac:dyDescent="0.2">
      <c r="B1933" s="273"/>
      <c r="C1933" s="354"/>
      <c r="D1933" s="358"/>
      <c r="E1933" s="360" t="s">
        <v>879</v>
      </c>
      <c r="F1933" s="1218" t="str">
        <f>Translations!$B$257</f>
        <v>Description de la méthode appliquée</v>
      </c>
      <c r="G1933" s="1218"/>
      <c r="H1933" s="1218"/>
      <c r="I1933" s="1218"/>
      <c r="J1933" s="1218"/>
      <c r="K1933" s="1218"/>
      <c r="L1933" s="1218"/>
      <c r="M1933" s="1218"/>
      <c r="N1933" s="1219"/>
      <c r="W1933" s="283"/>
    </row>
    <row r="1934" spans="2:23" ht="5.0999999999999996" customHeight="1" x14ac:dyDescent="0.2">
      <c r="C1934" s="354"/>
      <c r="D1934" s="355"/>
      <c r="E1934" s="359"/>
      <c r="F1934" s="369"/>
      <c r="G1934" s="370"/>
      <c r="H1934" s="370"/>
      <c r="I1934" s="370"/>
      <c r="J1934" s="370"/>
      <c r="K1934" s="370"/>
      <c r="L1934" s="370"/>
      <c r="M1934" s="370"/>
      <c r="N1934" s="371"/>
      <c r="W1934" s="283"/>
    </row>
    <row r="1935" spans="2:23" ht="12.75" customHeight="1" x14ac:dyDescent="0.2">
      <c r="C1935" s="354"/>
      <c r="D1935" s="358"/>
      <c r="E1935" s="360"/>
      <c r="F1935" s="1135" t="str">
        <f>IF(I1743&lt;&gt;"",HYPERLINK("#" &amp; Q1935,EUConst_MsgDescription),"")</f>
        <v/>
      </c>
      <c r="G1935" s="1114"/>
      <c r="H1935" s="1114"/>
      <c r="I1935" s="1114"/>
      <c r="J1935" s="1114"/>
      <c r="K1935" s="1114"/>
      <c r="L1935" s="1114"/>
      <c r="M1935" s="1114"/>
      <c r="N1935" s="1115"/>
      <c r="P1935" s="24" t="s">
        <v>441</v>
      </c>
      <c r="Q1935" s="414" t="str">
        <f>"#"&amp;ADDRESS(ROW($C$10),COLUMN($C$10))</f>
        <v>#$C$10</v>
      </c>
      <c r="W1935" s="283"/>
    </row>
    <row r="1936" spans="2:23" ht="5.0999999999999996" customHeight="1" x14ac:dyDescent="0.2">
      <c r="C1936" s="354"/>
      <c r="D1936" s="358"/>
      <c r="E1936" s="361"/>
      <c r="F1936" s="1136"/>
      <c r="G1936" s="1136"/>
      <c r="H1936" s="1136"/>
      <c r="I1936" s="1136"/>
      <c r="J1936" s="1136"/>
      <c r="K1936" s="1136"/>
      <c r="L1936" s="1136"/>
      <c r="M1936" s="1136"/>
      <c r="N1936" s="1137"/>
      <c r="P1936" s="280"/>
      <c r="W1936" s="283"/>
    </row>
    <row r="1937" spans="1:26" ht="50.1" customHeight="1" x14ac:dyDescent="0.2">
      <c r="C1937" s="354"/>
      <c r="D1937" s="361"/>
      <c r="E1937" s="361"/>
      <c r="F1937" s="1077"/>
      <c r="G1937" s="1078"/>
      <c r="H1937" s="1078"/>
      <c r="I1937" s="1078"/>
      <c r="J1937" s="1078"/>
      <c r="K1937" s="1078"/>
      <c r="L1937" s="1078"/>
      <c r="M1937" s="1078"/>
      <c r="N1937" s="1079"/>
      <c r="W1937" s="282" t="b">
        <f>W1919</f>
        <v>0</v>
      </c>
    </row>
    <row r="1938" spans="1:26" ht="5.0999999999999996" customHeight="1" x14ac:dyDescent="0.2">
      <c r="C1938" s="354"/>
      <c r="D1938" s="358"/>
      <c r="E1938" s="355"/>
      <c r="F1938" s="355"/>
      <c r="G1938" s="355"/>
      <c r="H1938" s="355"/>
      <c r="I1938" s="355"/>
      <c r="J1938" s="355"/>
      <c r="K1938" s="355"/>
      <c r="L1938" s="355"/>
      <c r="M1938" s="355"/>
      <c r="N1938" s="356"/>
      <c r="W1938" s="282"/>
    </row>
    <row r="1939" spans="1:26" ht="12.75" customHeight="1" x14ac:dyDescent="0.2">
      <c r="C1939" s="354"/>
      <c r="D1939" s="358"/>
      <c r="E1939" s="360"/>
      <c r="F1939" s="1199" t="str">
        <f>Translations!$B$210</f>
        <v>Référence de fichiers externes, le cas échéant</v>
      </c>
      <c r="G1939" s="1199"/>
      <c r="H1939" s="1199"/>
      <c r="I1939" s="1199"/>
      <c r="J1939" s="1199"/>
      <c r="K1939" s="1049"/>
      <c r="L1939" s="1049"/>
      <c r="M1939" s="1049"/>
      <c r="N1939" s="1049"/>
      <c r="W1939" s="282" t="b">
        <f>W1937</f>
        <v>0</v>
      </c>
    </row>
    <row r="1940" spans="1:26" ht="5.0999999999999996" customHeight="1" x14ac:dyDescent="0.2">
      <c r="C1940" s="354"/>
      <c r="D1940" s="358"/>
      <c r="E1940" s="355"/>
      <c r="F1940" s="355"/>
      <c r="G1940" s="355"/>
      <c r="H1940" s="355"/>
      <c r="I1940" s="355"/>
      <c r="J1940" s="355"/>
      <c r="K1940" s="355"/>
      <c r="L1940" s="355"/>
      <c r="M1940" s="355"/>
      <c r="N1940" s="356"/>
      <c r="W1940" s="303"/>
    </row>
    <row r="1941" spans="1:26" ht="12.75" customHeight="1" x14ac:dyDescent="0.2">
      <c r="C1941" s="354"/>
      <c r="D1941" s="358" t="s">
        <v>120</v>
      </c>
      <c r="E1941" s="1220" t="str">
        <f>Translations!$B$258</f>
        <v>La hiérarchie a-t-elle été respectée?</v>
      </c>
      <c r="F1941" s="1220"/>
      <c r="G1941" s="1220"/>
      <c r="H1941" s="1221"/>
      <c r="I1941" s="291"/>
      <c r="J1941" s="366" t="str">
        <f>Translations!$B$259</f>
        <v xml:space="preserve"> Si tel n'est pas le cas, pourquoi?</v>
      </c>
      <c r="K1941" s="1087"/>
      <c r="L1941" s="1088"/>
      <c r="M1941" s="1088"/>
      <c r="N1941" s="1104"/>
      <c r="V1941" s="304" t="b">
        <f>W1939</f>
        <v>0</v>
      </c>
      <c r="W1941" s="289" t="b">
        <f>OR(W1937,AND(I1941&lt;&gt;"",I1941=TRUE))</f>
        <v>0</v>
      </c>
    </row>
    <row r="1942" spans="1:26" ht="5.0999999999999996" customHeight="1" x14ac:dyDescent="0.2">
      <c r="C1942" s="354"/>
      <c r="D1942" s="355"/>
      <c r="E1942" s="581"/>
      <c r="F1942" s="581"/>
      <c r="G1942" s="581"/>
      <c r="H1942" s="581"/>
      <c r="I1942" s="581"/>
      <c r="J1942" s="581"/>
      <c r="K1942" s="581"/>
      <c r="L1942" s="581"/>
      <c r="M1942" s="581"/>
      <c r="N1942" s="582"/>
      <c r="W1942" s="299"/>
    </row>
    <row r="1943" spans="1:26" ht="12.75" customHeight="1" x14ac:dyDescent="0.2">
      <c r="C1943" s="354"/>
      <c r="D1943" s="367"/>
      <c r="E1943" s="367"/>
      <c r="F1943" s="1218" t="str">
        <f>Translations!$B$264</f>
        <v>Autres précisions concernant l’écart pris rapport à la hiérarchie</v>
      </c>
      <c r="G1943" s="1218"/>
      <c r="H1943" s="1218"/>
      <c r="I1943" s="1218"/>
      <c r="J1943" s="1218"/>
      <c r="K1943" s="1218"/>
      <c r="L1943" s="1218"/>
      <c r="M1943" s="1218"/>
      <c r="N1943" s="1219"/>
      <c r="W1943" s="303"/>
    </row>
    <row r="1944" spans="1:26" ht="25.5" customHeight="1" thickBot="1" x14ac:dyDescent="0.25">
      <c r="C1944" s="354"/>
      <c r="D1944" s="367"/>
      <c r="E1944" s="367"/>
      <c r="F1944" s="1077"/>
      <c r="G1944" s="1078"/>
      <c r="H1944" s="1078"/>
      <c r="I1944" s="1078"/>
      <c r="J1944" s="1078"/>
      <c r="K1944" s="1078"/>
      <c r="L1944" s="1078"/>
      <c r="M1944" s="1078"/>
      <c r="N1944" s="1079"/>
      <c r="W1944" s="305" t="b">
        <f>W1941</f>
        <v>0</v>
      </c>
    </row>
    <row r="1945" spans="1:26" s="21" customFormat="1" ht="12.75" x14ac:dyDescent="0.2">
      <c r="A1945" s="19"/>
      <c r="B1945" s="38"/>
      <c r="C1945" s="373"/>
      <c r="D1945" s="374"/>
      <c r="E1945" s="374"/>
      <c r="F1945" s="374"/>
      <c r="G1945" s="374"/>
      <c r="H1945" s="374"/>
      <c r="I1945" s="374"/>
      <c r="J1945" s="374"/>
      <c r="K1945" s="374"/>
      <c r="L1945" s="374"/>
      <c r="M1945" s="374"/>
      <c r="N1945" s="375"/>
      <c r="O1945" s="38"/>
      <c r="P1945" s="140" t="str">
        <f>IF(OR(P1743=1,AND(I1743&lt;&gt;"",COUNTIF(P$2153:$P3569,"PRINT")=0)),"PRINT","")</f>
        <v>PRINT</v>
      </c>
      <c r="Q1945" s="24" t="s">
        <v>587</v>
      </c>
      <c r="R1945" s="25"/>
      <c r="S1945" s="25"/>
      <c r="T1945" s="24"/>
      <c r="U1945" s="24"/>
      <c r="V1945" s="24"/>
      <c r="W1945" s="24"/>
    </row>
    <row r="1946" spans="1:26" s="21" customFormat="1" ht="15" thickBot="1" x14ac:dyDescent="0.25">
      <c r="A1946" s="19"/>
      <c r="B1946" s="38"/>
      <c r="C1946" s="38"/>
      <c r="D1946" s="38"/>
      <c r="E1946" s="38"/>
      <c r="F1946" s="38"/>
      <c r="G1946" s="38"/>
      <c r="H1946" s="38"/>
      <c r="I1946" s="38"/>
      <c r="J1946" s="38"/>
      <c r="K1946" s="38"/>
      <c r="L1946" s="38"/>
      <c r="M1946" s="38"/>
      <c r="N1946" s="38"/>
      <c r="O1946" s="38"/>
      <c r="P1946" s="24"/>
      <c r="Q1946" s="24"/>
      <c r="R1946" s="25"/>
      <c r="S1946" s="25"/>
      <c r="T1946" s="24"/>
      <c r="U1946" s="24"/>
      <c r="V1946" s="24"/>
      <c r="W1946" s="24"/>
      <c r="X1946" s="273"/>
      <c r="Y1946" s="273"/>
      <c r="Z1946" s="273"/>
    </row>
    <row r="1947" spans="1:26" s="21" customFormat="1" ht="12.75" customHeight="1" thickBot="1" x14ac:dyDescent="0.3">
      <c r="A1947" s="19"/>
      <c r="B1947" s="38"/>
      <c r="C1947" s="315"/>
      <c r="D1947" s="315"/>
      <c r="E1947" s="315"/>
      <c r="F1947" s="315"/>
      <c r="G1947" s="315"/>
      <c r="H1947" s="315"/>
      <c r="I1947" s="315"/>
      <c r="J1947" s="315"/>
      <c r="K1947" s="315"/>
      <c r="L1947" s="315"/>
      <c r="M1947" s="315"/>
      <c r="N1947" s="315"/>
      <c r="O1947" s="38"/>
      <c r="P1947" s="24"/>
      <c r="Q1947" s="24"/>
      <c r="R1947" s="25"/>
      <c r="S1947" s="25"/>
      <c r="T1947" s="24"/>
      <c r="U1947" s="24"/>
      <c r="V1947" s="24"/>
      <c r="W1947" s="24"/>
      <c r="X1947" s="273"/>
      <c r="Y1947" s="273"/>
      <c r="Z1947" s="273"/>
    </row>
    <row r="1948" spans="1:26" s="270" customFormat="1" ht="15" customHeight="1" thickBot="1" x14ac:dyDescent="0.25">
      <c r="A1948" s="269"/>
      <c r="B1948" s="187"/>
      <c r="C1948" s="268">
        <f>C1743+1</f>
        <v>10</v>
      </c>
      <c r="D1948" s="1160" t="str">
        <f>Translations!$B$295</f>
        <v>Sous-installation avec référentiel de produit:</v>
      </c>
      <c r="E1948" s="1161"/>
      <c r="F1948" s="1161"/>
      <c r="G1948" s="1161"/>
      <c r="H1948" s="1161"/>
      <c r="I1948" s="1162" t="str">
        <f>IF(INDEX(CNTR_SubInstListIsProdBM,$C1948),INDEX(CNTR_SubInstListNames,$C1948),"")</f>
        <v/>
      </c>
      <c r="J1948" s="1163"/>
      <c r="K1948" s="1163"/>
      <c r="L1948" s="1163"/>
      <c r="M1948" s="1163"/>
      <c r="N1948" s="1164"/>
      <c r="O1948" s="38"/>
      <c r="P1948" s="417">
        <v>1</v>
      </c>
      <c r="Q1948" s="274"/>
      <c r="R1948" s="293"/>
      <c r="S1948" s="293"/>
      <c r="T1948" s="293"/>
      <c r="U1948" s="269"/>
      <c r="V1948" s="397" t="s">
        <v>891</v>
      </c>
      <c r="W1948" s="398" t="b">
        <f>AND(CNTR_ExistSubInstEntries,I1948="")</f>
        <v>0</v>
      </c>
    </row>
    <row r="1949" spans="1:26" ht="12.75" customHeight="1" thickBot="1" x14ac:dyDescent="0.25">
      <c r="C1949" s="265"/>
      <c r="D1949" s="266"/>
      <c r="E1949" s="1173" t="str">
        <f>Translations!$B$296</f>
        <v>La dénomination de la sous-installation avec référentiel de produit s'affiche automatiquement, sur la base des données saisies sur la feuille «C_InstallationDescription».</v>
      </c>
      <c r="F1949" s="1174"/>
      <c r="G1949" s="1174"/>
      <c r="H1949" s="1174"/>
      <c r="I1949" s="1174"/>
      <c r="J1949" s="1174"/>
      <c r="K1949" s="1174"/>
      <c r="L1949" s="1174"/>
      <c r="M1949" s="1174"/>
      <c r="N1949" s="1175"/>
    </row>
    <row r="1950" spans="1:26" ht="5.0999999999999996" customHeight="1" x14ac:dyDescent="0.2">
      <c r="C1950" s="250"/>
      <c r="N1950" s="251"/>
    </row>
    <row r="1951" spans="1:26" ht="12.75" customHeight="1" x14ac:dyDescent="0.2">
      <c r="C1951" s="250"/>
      <c r="D1951" s="22" t="s">
        <v>112</v>
      </c>
      <c r="E1951" s="1062" t="str">
        <f>Translations!$B$297</f>
        <v>Limites du système de la sous-installation</v>
      </c>
      <c r="F1951" s="1062"/>
      <c r="G1951" s="1062"/>
      <c r="H1951" s="1062"/>
      <c r="I1951" s="1062"/>
      <c r="J1951" s="1062"/>
      <c r="K1951" s="1062"/>
      <c r="L1951" s="1062"/>
      <c r="M1951" s="1062"/>
      <c r="N1951" s="1176"/>
    </row>
    <row r="1952" spans="1:26" ht="5.0999999999999996" customHeight="1" x14ac:dyDescent="0.2">
      <c r="C1952" s="250"/>
      <c r="N1952" s="251"/>
    </row>
    <row r="1953" spans="1:23" ht="12.75" customHeight="1" x14ac:dyDescent="0.2">
      <c r="C1953" s="250"/>
      <c r="D1953" s="569" t="s">
        <v>118</v>
      </c>
      <c r="E1953" s="1108" t="str">
        <f>Translations!$B$249</f>
        <v>Informations relatives à la méthode appliquée</v>
      </c>
      <c r="F1953" s="1108"/>
      <c r="G1953" s="1108"/>
      <c r="H1953" s="1108"/>
      <c r="I1953" s="1108"/>
      <c r="J1953" s="1108"/>
      <c r="K1953" s="1108"/>
      <c r="L1953" s="1108"/>
      <c r="M1953" s="1108"/>
      <c r="N1953" s="1148"/>
    </row>
    <row r="1954" spans="1:23" s="345" customFormat="1" ht="5.0999999999999996" customHeight="1" x14ac:dyDescent="0.25">
      <c r="A1954" s="344"/>
      <c r="B1954" s="341"/>
      <c r="C1954" s="342"/>
      <c r="D1954" s="343"/>
      <c r="E1954" s="1106"/>
      <c r="F1954" s="1106"/>
      <c r="G1954" s="1106"/>
      <c r="H1954" s="1106"/>
      <c r="I1954" s="1106"/>
      <c r="J1954" s="1106"/>
      <c r="K1954" s="1106"/>
      <c r="L1954" s="1106"/>
      <c r="M1954" s="1106"/>
      <c r="N1954" s="1177"/>
      <c r="O1954" s="38"/>
      <c r="P1954" s="344"/>
      <c r="Q1954" s="344"/>
      <c r="R1954" s="344"/>
      <c r="S1954" s="344"/>
      <c r="T1954" s="344"/>
      <c r="U1954" s="344"/>
      <c r="V1954" s="344"/>
      <c r="W1954" s="344"/>
    </row>
    <row r="1955" spans="1:23" ht="50.1" customHeight="1" x14ac:dyDescent="0.2">
      <c r="C1955" s="250"/>
      <c r="D1955" s="569"/>
      <c r="E1955" s="1178"/>
      <c r="F1955" s="1179"/>
      <c r="G1955" s="1179"/>
      <c r="H1955" s="1179"/>
      <c r="I1955" s="1179"/>
      <c r="J1955" s="1179"/>
      <c r="K1955" s="1179"/>
      <c r="L1955" s="1179"/>
      <c r="M1955" s="1179"/>
      <c r="N1955" s="1180"/>
    </row>
    <row r="1956" spans="1:23" ht="5.0999999999999996" customHeight="1" x14ac:dyDescent="0.2">
      <c r="C1956" s="250"/>
      <c r="D1956" s="569"/>
      <c r="N1956" s="251"/>
    </row>
    <row r="1957" spans="1:23" ht="12.75" customHeight="1" x14ac:dyDescent="0.2">
      <c r="C1957" s="250"/>
      <c r="D1957" s="569" t="s">
        <v>119</v>
      </c>
      <c r="E1957" s="1181" t="str">
        <f>Translations!$B$210</f>
        <v>Référence de fichiers externes, le cas échéant</v>
      </c>
      <c r="F1957" s="1181"/>
      <c r="G1957" s="1181"/>
      <c r="H1957" s="1181"/>
      <c r="I1957" s="1181"/>
      <c r="J1957" s="1182"/>
      <c r="K1957" s="1049"/>
      <c r="L1957" s="1049"/>
      <c r="M1957" s="1049"/>
      <c r="N1957" s="1049"/>
    </row>
    <row r="1958" spans="1:23" ht="5.0999999999999996" customHeight="1" x14ac:dyDescent="0.2">
      <c r="C1958" s="250"/>
      <c r="D1958" s="569"/>
      <c r="N1958" s="251"/>
    </row>
    <row r="1959" spans="1:23" ht="12.75" customHeight="1" x14ac:dyDescent="0.2">
      <c r="C1959" s="250"/>
      <c r="D1959" s="27" t="s">
        <v>120</v>
      </c>
      <c r="E1959" s="1181" t="str">
        <f>Translations!$B$305</f>
        <v>Référence d’un schéma de procédé distinct détaillé, s’il y a lieu</v>
      </c>
      <c r="F1959" s="1181"/>
      <c r="G1959" s="1181"/>
      <c r="H1959" s="1181"/>
      <c r="I1959" s="1181"/>
      <c r="J1959" s="1182"/>
      <c r="K1959" s="1049"/>
      <c r="L1959" s="1049"/>
      <c r="M1959" s="1049"/>
      <c r="N1959" s="1049"/>
    </row>
    <row r="1960" spans="1:23" ht="5.0999999999999996" customHeight="1" x14ac:dyDescent="0.2">
      <c r="C1960" s="257"/>
      <c r="D1960" s="258"/>
      <c r="E1960" s="259"/>
      <c r="F1960" s="259"/>
      <c r="G1960" s="259"/>
      <c r="H1960" s="259"/>
      <c r="I1960" s="259"/>
      <c r="J1960" s="259"/>
      <c r="K1960" s="259"/>
      <c r="L1960" s="259"/>
      <c r="M1960" s="259"/>
      <c r="N1960" s="260"/>
    </row>
    <row r="1961" spans="1:23" ht="5.0999999999999996" customHeight="1" x14ac:dyDescent="0.2">
      <c r="C1961" s="250"/>
      <c r="D1961" s="569"/>
      <c r="N1961" s="251"/>
    </row>
    <row r="1962" spans="1:23" ht="12.75" customHeight="1" x14ac:dyDescent="0.2">
      <c r="C1962" s="250"/>
      <c r="D1962" s="22" t="s">
        <v>113</v>
      </c>
      <c r="E1962" s="1062" t="str">
        <f>Translations!$B$307</f>
        <v>Méthode de détermination des niveaux de production (= activité) annuelle</v>
      </c>
      <c r="F1962" s="1062"/>
      <c r="G1962" s="1062"/>
      <c r="H1962" s="1062"/>
      <c r="I1962" s="1062"/>
      <c r="J1962" s="1062"/>
      <c r="K1962" s="1062"/>
      <c r="L1962" s="1062"/>
      <c r="M1962" s="1062"/>
      <c r="N1962" s="1176"/>
    </row>
    <row r="1963" spans="1:23" ht="5.0999999999999996" customHeight="1" x14ac:dyDescent="0.2">
      <c r="C1963" s="250"/>
      <c r="D1963" s="22"/>
      <c r="E1963" s="569"/>
      <c r="F1963" s="569"/>
      <c r="G1963" s="569"/>
      <c r="H1963" s="569"/>
      <c r="I1963" s="569"/>
      <c r="J1963" s="569"/>
      <c r="K1963" s="569"/>
      <c r="L1963" s="569"/>
      <c r="M1963" s="569"/>
      <c r="N1963" s="570"/>
    </row>
    <row r="1964" spans="1:23" ht="12.75" customHeight="1" x14ac:dyDescent="0.2">
      <c r="C1964" s="250"/>
      <c r="D1964" s="569" t="s">
        <v>118</v>
      </c>
      <c r="E1964" s="1108" t="str">
        <f>Translations!$B$249</f>
        <v>Informations relatives à la méthode appliquée</v>
      </c>
      <c r="F1964" s="1108"/>
      <c r="G1964" s="1108"/>
      <c r="H1964" s="1108"/>
      <c r="I1964" s="1108"/>
      <c r="J1964" s="1108"/>
      <c r="K1964" s="1108"/>
      <c r="L1964" s="1108"/>
      <c r="M1964" s="1108"/>
      <c r="N1964" s="1148"/>
    </row>
    <row r="1965" spans="1:23" s="295" customFormat="1" ht="25.5" customHeight="1" x14ac:dyDescent="0.25">
      <c r="A1965" s="293"/>
      <c r="B1965" s="136"/>
      <c r="C1965" s="250"/>
      <c r="D1965" s="137"/>
      <c r="E1965" s="138"/>
      <c r="F1965" s="138"/>
      <c r="G1965" s="138"/>
      <c r="H1965" s="138"/>
      <c r="I1965" s="1112" t="str">
        <f>Translations!$B$254</f>
        <v>Source de données</v>
      </c>
      <c r="J1965" s="1112"/>
      <c r="K1965" s="1112" t="str">
        <f>Translations!$B$255</f>
        <v>Autre source de données (le cas échéant)</v>
      </c>
      <c r="L1965" s="1112"/>
      <c r="M1965" s="1112" t="str">
        <f>Translations!$B$255</f>
        <v>Autre source de données (le cas échéant)</v>
      </c>
      <c r="N1965" s="1112"/>
      <c r="O1965" s="38"/>
      <c r="P1965" s="293"/>
      <c r="Q1965" s="293"/>
      <c r="R1965" s="293"/>
      <c r="S1965" s="293"/>
      <c r="T1965" s="293"/>
      <c r="U1965" s="293"/>
      <c r="V1965" s="293"/>
      <c r="W1965" s="293"/>
    </row>
    <row r="1966" spans="1:23" ht="12.75" customHeight="1" x14ac:dyDescent="0.2">
      <c r="C1966" s="250"/>
      <c r="D1966" s="27"/>
      <c r="E1966" s="135" t="s">
        <v>864</v>
      </c>
      <c r="F1966" s="1074" t="str">
        <f>Translations!$B$310</f>
        <v>Quantités de produits</v>
      </c>
      <c r="G1966" s="1074"/>
      <c r="H1966" s="1075"/>
      <c r="I1966" s="1087"/>
      <c r="J1966" s="1088"/>
      <c r="K1966" s="1089"/>
      <c r="L1966" s="1090"/>
      <c r="M1966" s="1089"/>
      <c r="N1966" s="1091"/>
    </row>
    <row r="1967" spans="1:23" ht="5.0999999999999996" customHeight="1" x14ac:dyDescent="0.2">
      <c r="C1967" s="250"/>
      <c r="D1967" s="27"/>
      <c r="E1967" s="135"/>
      <c r="F1967" s="573"/>
      <c r="G1967" s="573"/>
      <c r="H1967" s="573"/>
      <c r="I1967" s="573"/>
      <c r="J1967" s="573"/>
      <c r="K1967" s="573"/>
      <c r="L1967" s="573"/>
      <c r="M1967" s="573"/>
      <c r="N1967" s="574"/>
    </row>
    <row r="1968" spans="1:23" ht="12.75" customHeight="1" x14ac:dyDescent="0.2">
      <c r="C1968" s="250"/>
      <c r="D1968" s="569"/>
      <c r="E1968" s="135" t="s">
        <v>865</v>
      </c>
      <c r="F1968" s="1074" t="str">
        <f>Translations!$B$311</f>
        <v>Quantités annuelles de produits</v>
      </c>
      <c r="G1968" s="1074"/>
      <c r="H1968" s="1075"/>
      <c r="I1968" s="1184"/>
      <c r="J1968" s="1184"/>
      <c r="K1968" s="1184"/>
      <c r="L1968" s="1184"/>
      <c r="M1968" s="1184"/>
      <c r="N1968" s="1184"/>
    </row>
    <row r="1969" spans="1:23" ht="5.0999999999999996" customHeight="1" x14ac:dyDescent="0.2">
      <c r="C1969" s="250"/>
      <c r="D1969" s="569"/>
      <c r="N1969" s="251"/>
    </row>
    <row r="1970" spans="1:23" s="21" customFormat="1" ht="12.75" customHeight="1" x14ac:dyDescent="0.25">
      <c r="A1970" s="19"/>
      <c r="B1970" s="219"/>
      <c r="C1970" s="253"/>
      <c r="D1970" s="254"/>
      <c r="E1970" s="135" t="s">
        <v>866</v>
      </c>
      <c r="F1970" s="1074" t="str">
        <f>Translations!$B$312</f>
        <v>Obligations de déclaration spécifiques:</v>
      </c>
      <c r="G1970" s="1074"/>
      <c r="H1970" s="1075"/>
      <c r="I1970" s="1124" t="str">
        <f>IF(I1948="","",HYPERLINK(INDEX(EUconst_BMlistSpecialJumpTable,MATCH(I1948,EUconst_BMlistNames,0)),INDEX(EUconst_BMlistSpecialReporting,MATCH(I1948,EUconst_BMlistNames,0))))</f>
        <v/>
      </c>
      <c r="J1970" s="1125"/>
      <c r="K1970" s="1125"/>
      <c r="L1970" s="1125"/>
      <c r="M1970" s="1125"/>
      <c r="N1970" s="1126"/>
      <c r="O1970" s="38"/>
      <c r="P1970" s="220" t="s">
        <v>695</v>
      </c>
      <c r="Q1970" s="221" t="str">
        <f>IF(I1948="","",IF(AND(INDEX(EUconst_BMlistSpecialJumpTable,MATCH(I1948,EUconst_BMlistNames,0))&lt;&gt;"",INDEX(EUconst_BMlistMainNumberOfBM,MATCH(I1948,EUconst_BMlistNames,0))&lt;&gt;47),TRUE,FALSE))</f>
        <v/>
      </c>
      <c r="R1970" s="25"/>
      <c r="S1970" s="25"/>
      <c r="T1970" s="24"/>
      <c r="U1970" s="24"/>
      <c r="V1970" s="24"/>
      <c r="W1970" s="24"/>
    </row>
    <row r="1971" spans="1:23" s="21" customFormat="1" ht="5.0999999999999996" customHeight="1" x14ac:dyDescent="0.25">
      <c r="A1971" s="19"/>
      <c r="B1971" s="219"/>
      <c r="C1971" s="253"/>
      <c r="D1971" s="255"/>
      <c r="F1971" s="1116"/>
      <c r="G1971" s="1116"/>
      <c r="H1971" s="1116"/>
      <c r="I1971" s="1116"/>
      <c r="J1971" s="1116"/>
      <c r="K1971" s="1116"/>
      <c r="L1971" s="1116"/>
      <c r="M1971" s="1116"/>
      <c r="N1971" s="1183"/>
      <c r="O1971" s="38"/>
      <c r="P1971" s="25"/>
      <c r="Q1971" s="24"/>
      <c r="R1971" s="25"/>
      <c r="S1971" s="25"/>
      <c r="T1971" s="24"/>
      <c r="U1971" s="24"/>
      <c r="V1971" s="24"/>
      <c r="W1971" s="24"/>
    </row>
    <row r="1972" spans="1:23" ht="12.75" customHeight="1" x14ac:dyDescent="0.2">
      <c r="C1972" s="250"/>
      <c r="D1972" s="569"/>
      <c r="E1972" s="135" t="s">
        <v>867</v>
      </c>
      <c r="F1972" s="1076" t="str">
        <f>Translations!$B$257</f>
        <v>Description de la méthode appliquée</v>
      </c>
      <c r="G1972" s="1076"/>
      <c r="H1972" s="1076"/>
      <c r="I1972" s="1076"/>
      <c r="J1972" s="1076"/>
      <c r="K1972" s="1076"/>
      <c r="L1972" s="1076"/>
      <c r="M1972" s="1076"/>
      <c r="N1972" s="1167"/>
    </row>
    <row r="1973" spans="1:23" ht="12.75" customHeight="1" x14ac:dyDescent="0.2">
      <c r="C1973" s="250"/>
      <c r="D1973" s="569"/>
      <c r="E1973" s="135"/>
      <c r="F1973" s="1135" t="str">
        <f>IF(I1948&lt;&gt;"",HYPERLINK("#" &amp; Q1973,EUConst_MsgDescription),"")</f>
        <v/>
      </c>
      <c r="G1973" s="1114"/>
      <c r="H1973" s="1114"/>
      <c r="I1973" s="1114"/>
      <c r="J1973" s="1114"/>
      <c r="K1973" s="1114"/>
      <c r="L1973" s="1114"/>
      <c r="M1973" s="1114"/>
      <c r="N1973" s="1115"/>
      <c r="P1973" s="24" t="s">
        <v>441</v>
      </c>
      <c r="Q1973" s="414" t="str">
        <f>"#"&amp;ADDRESS(ROW($C$11),COLUMN($C$11))</f>
        <v>#$C$11</v>
      </c>
    </row>
    <row r="1974" spans="1:23" ht="5.0999999999999996" customHeight="1" x14ac:dyDescent="0.2">
      <c r="C1974" s="250"/>
      <c r="D1974" s="569"/>
      <c r="E1974" s="26"/>
      <c r="F1974" s="1116"/>
      <c r="G1974" s="1116"/>
      <c r="H1974" s="1116"/>
      <c r="I1974" s="1116"/>
      <c r="J1974" s="1116"/>
      <c r="K1974" s="1116"/>
      <c r="L1974" s="1116"/>
      <c r="M1974" s="1116"/>
      <c r="N1974" s="1183"/>
      <c r="P1974" s="280"/>
    </row>
    <row r="1975" spans="1:23" ht="50.1" customHeight="1" x14ac:dyDescent="0.2">
      <c r="C1975" s="250"/>
      <c r="D1975" s="26"/>
      <c r="E1975" s="296"/>
      <c r="F1975" s="1117"/>
      <c r="G1975" s="1118"/>
      <c r="H1975" s="1118"/>
      <c r="I1975" s="1118"/>
      <c r="J1975" s="1118"/>
      <c r="K1975" s="1118"/>
      <c r="L1975" s="1118"/>
      <c r="M1975" s="1118"/>
      <c r="N1975" s="1119"/>
    </row>
    <row r="1976" spans="1:23" ht="5.0999999999999996" customHeight="1" thickBot="1" x14ac:dyDescent="0.25">
      <c r="C1976" s="250"/>
      <c r="N1976" s="251"/>
    </row>
    <row r="1977" spans="1:23" ht="12.75" customHeight="1" x14ac:dyDescent="0.2">
      <c r="C1977" s="250"/>
      <c r="D1977" s="569"/>
      <c r="E1977" s="135"/>
      <c r="F1977" s="1120" t="str">
        <f>Translations!$B$210</f>
        <v>Référence de fichiers externes, le cas échéant</v>
      </c>
      <c r="G1977" s="1120"/>
      <c r="H1977" s="1120"/>
      <c r="I1977" s="1120"/>
      <c r="J1977" s="1120"/>
      <c r="K1977" s="1049"/>
      <c r="L1977" s="1049"/>
      <c r="M1977" s="1049"/>
      <c r="N1977" s="1049"/>
      <c r="W1977" s="297" t="s">
        <v>417</v>
      </c>
    </row>
    <row r="1978" spans="1:23" ht="5.0999999999999996" customHeight="1" x14ac:dyDescent="0.2">
      <c r="C1978" s="250"/>
      <c r="D1978" s="569"/>
      <c r="N1978" s="251"/>
      <c r="W1978" s="283"/>
    </row>
    <row r="1979" spans="1:23" ht="12.75" customHeight="1" x14ac:dyDescent="0.2">
      <c r="C1979" s="250"/>
      <c r="D1979" s="569" t="s">
        <v>119</v>
      </c>
      <c r="E1979" s="1102" t="str">
        <f>Translations!$B$258</f>
        <v>La hiérarchie a-t-elle été respectée?</v>
      </c>
      <c r="F1979" s="1102"/>
      <c r="G1979" s="1102"/>
      <c r="H1979" s="1103"/>
      <c r="I1979" s="291"/>
      <c r="J1979" s="298" t="str">
        <f>Translations!$B$259</f>
        <v xml:space="preserve"> Si tel n'est pas le cas, pourquoi?</v>
      </c>
      <c r="K1979" s="1087"/>
      <c r="L1979" s="1088"/>
      <c r="M1979" s="1088"/>
      <c r="N1979" s="1104"/>
      <c r="W1979" s="289" t="b">
        <f>AND(I1979&lt;&gt;"",I1979=TRUE)</f>
        <v>0</v>
      </c>
    </row>
    <row r="1980" spans="1:23" ht="5.0999999999999996" customHeight="1" x14ac:dyDescent="0.2">
      <c r="C1980" s="250"/>
      <c r="E1980" s="575"/>
      <c r="F1980" s="575"/>
      <c r="G1980" s="575"/>
      <c r="H1980" s="575"/>
      <c r="I1980" s="575"/>
      <c r="J1980" s="575"/>
      <c r="K1980" s="575"/>
      <c r="L1980" s="575"/>
      <c r="M1980" s="575"/>
      <c r="N1980" s="583"/>
      <c r="W1980" s="283"/>
    </row>
    <row r="1981" spans="1:23" ht="12.75" customHeight="1" x14ac:dyDescent="0.2">
      <c r="C1981" s="250"/>
      <c r="D1981" s="569"/>
      <c r="E1981" s="569"/>
      <c r="F1981" s="1076" t="str">
        <f>Translations!$B$264</f>
        <v>Autres précisions concernant l’écart pris rapport à la hiérarchie</v>
      </c>
      <c r="G1981" s="1076"/>
      <c r="H1981" s="1076"/>
      <c r="I1981" s="1076"/>
      <c r="J1981" s="1076"/>
      <c r="K1981" s="1076"/>
      <c r="L1981" s="1076"/>
      <c r="M1981" s="1076"/>
      <c r="N1981" s="1167"/>
      <c r="W1981" s="283"/>
    </row>
    <row r="1982" spans="1:23" ht="25.5" customHeight="1" thickBot="1" x14ac:dyDescent="0.25">
      <c r="C1982" s="250"/>
      <c r="E1982" s="569"/>
      <c r="F1982" s="1168"/>
      <c r="G1982" s="1169"/>
      <c r="H1982" s="1169"/>
      <c r="I1982" s="1169"/>
      <c r="J1982" s="1169"/>
      <c r="K1982" s="1169"/>
      <c r="L1982" s="1169"/>
      <c r="M1982" s="1169"/>
      <c r="N1982" s="1170"/>
      <c r="W1982" s="300" t="b">
        <f>W1979</f>
        <v>0</v>
      </c>
    </row>
    <row r="1983" spans="1:23" ht="5.0999999999999996" customHeight="1" x14ac:dyDescent="0.2">
      <c r="C1983" s="250"/>
      <c r="D1983" s="569"/>
      <c r="N1983" s="251"/>
    </row>
    <row r="1984" spans="1:23" ht="12.75" customHeight="1" x14ac:dyDescent="0.2">
      <c r="C1984" s="250"/>
      <c r="D1984" s="27" t="s">
        <v>120</v>
      </c>
      <c r="E1984" s="1171" t="str">
        <f>Translations!$B$828</f>
        <v>Description de la méthode utilisée aux fins du suivi des marchandises et produits fabriqués</v>
      </c>
      <c r="F1984" s="1171"/>
      <c r="G1984" s="1171"/>
      <c r="H1984" s="1171"/>
      <c r="I1984" s="1171"/>
      <c r="J1984" s="1171"/>
      <c r="K1984" s="1171"/>
      <c r="L1984" s="1171"/>
      <c r="M1984" s="1171"/>
      <c r="N1984" s="1172"/>
    </row>
    <row r="1985" spans="1:23" ht="5.0999999999999996" customHeight="1" x14ac:dyDescent="0.2">
      <c r="C1985" s="250"/>
      <c r="E1985" s="1045"/>
      <c r="F1985" s="1046"/>
      <c r="G1985" s="1046"/>
      <c r="H1985" s="1046"/>
      <c r="I1985" s="1046"/>
      <c r="J1985" s="1046"/>
      <c r="K1985" s="1046"/>
      <c r="L1985" s="1046"/>
      <c r="M1985" s="1046"/>
      <c r="N1985" s="1165"/>
    </row>
    <row r="1986" spans="1:23" ht="50.1" customHeight="1" x14ac:dyDescent="0.2">
      <c r="C1986" s="250"/>
      <c r="D1986" s="569"/>
      <c r="E1986" s="296"/>
      <c r="F1986" s="1087"/>
      <c r="G1986" s="1088"/>
      <c r="H1986" s="1088"/>
      <c r="I1986" s="1088"/>
      <c r="J1986" s="1088"/>
      <c r="K1986" s="1088"/>
      <c r="L1986" s="1088"/>
      <c r="M1986" s="1088"/>
      <c r="N1986" s="1104"/>
    </row>
    <row r="1987" spans="1:23" ht="5.0999999999999996" customHeight="1" x14ac:dyDescent="0.2">
      <c r="C1987" s="250"/>
      <c r="N1987" s="251"/>
    </row>
    <row r="1988" spans="1:23" ht="5.0999999999999996" customHeight="1" x14ac:dyDescent="0.2">
      <c r="C1988" s="261"/>
      <c r="D1988" s="264"/>
      <c r="E1988" s="262"/>
      <c r="F1988" s="262"/>
      <c r="G1988" s="262"/>
      <c r="H1988" s="262"/>
      <c r="I1988" s="262"/>
      <c r="J1988" s="262"/>
      <c r="K1988" s="262"/>
      <c r="L1988" s="262"/>
      <c r="M1988" s="262"/>
      <c r="N1988" s="263"/>
    </row>
    <row r="1989" spans="1:23" s="21" customFormat="1" ht="14.25" customHeight="1" x14ac:dyDescent="0.2">
      <c r="A1989" s="19"/>
      <c r="B1989" s="38"/>
      <c r="C1989" s="250"/>
      <c r="D1989" s="22" t="s">
        <v>114</v>
      </c>
      <c r="E1989" s="1105" t="str">
        <f>Translations!$B$322</f>
        <v>Consommation d'électricité pertinente</v>
      </c>
      <c r="F1989" s="1105"/>
      <c r="G1989" s="1105"/>
      <c r="H1989" s="1105"/>
      <c r="I1989" s="1105"/>
      <c r="J1989" s="1105"/>
      <c r="K1989" s="1105"/>
      <c r="L1989" s="1105"/>
      <c r="M1989" s="1105"/>
      <c r="N1989" s="1189"/>
      <c r="O1989" s="38"/>
      <c r="P1989" s="24" t="s">
        <v>441</v>
      </c>
      <c r="Q1989" s="414" t="str">
        <f>"#"&amp;ADDRESS(ROW(D2074),COLUMN(D2074))</f>
        <v>#$D$2074</v>
      </c>
      <c r="R1989" s="25"/>
      <c r="S1989" s="25"/>
      <c r="T1989" s="19"/>
      <c r="U1989" s="19"/>
      <c r="V1989" s="274"/>
      <c r="W1989" s="274"/>
    </row>
    <row r="1990" spans="1:23" ht="12.75" customHeight="1" thickBot="1" x14ac:dyDescent="0.25">
      <c r="C1990" s="250"/>
      <c r="D1990" s="569" t="s">
        <v>118</v>
      </c>
      <c r="E1990" s="1108" t="str">
        <f>Translations!$B$249</f>
        <v>Informations relatives à la méthode appliquée</v>
      </c>
      <c r="F1990" s="1108"/>
      <c r="G1990" s="1108"/>
      <c r="H1990" s="1108"/>
      <c r="I1990" s="1108"/>
      <c r="J1990" s="1108"/>
      <c r="K1990" s="1108"/>
      <c r="L1990" s="1108"/>
      <c r="M1990" s="1108"/>
      <c r="N1990" s="1148"/>
      <c r="P1990" s="280"/>
      <c r="T1990" s="19"/>
    </row>
    <row r="1991" spans="1:23" ht="25.5" customHeight="1" thickBot="1" x14ac:dyDescent="0.25">
      <c r="B1991" s="273"/>
      <c r="C1991" s="250"/>
      <c r="E1991" s="569"/>
      <c r="I1991" s="1112" t="str">
        <f>Translations!$B$254</f>
        <v>Source de données</v>
      </c>
      <c r="J1991" s="1112"/>
      <c r="K1991" s="1112" t="str">
        <f>Translations!$B$255</f>
        <v>Autre source de données (le cas échéant)</v>
      </c>
      <c r="L1991" s="1112"/>
      <c r="M1991" s="1112" t="str">
        <f>Translations!$B$255</f>
        <v>Autre source de données (le cas échéant)</v>
      </c>
      <c r="N1991" s="1112"/>
      <c r="S1991" s="297" t="s">
        <v>1910</v>
      </c>
      <c r="U1991" s="280"/>
      <c r="V1991" s="280"/>
      <c r="W1991" s="297" t="s">
        <v>417</v>
      </c>
    </row>
    <row r="1992" spans="1:23" ht="12.75" customHeight="1" x14ac:dyDescent="0.2">
      <c r="B1992" s="273"/>
      <c r="C1992" s="250"/>
      <c r="E1992" s="569" t="s">
        <v>864</v>
      </c>
      <c r="F1992" s="1074" t="str">
        <f>Translations!$B$322</f>
        <v>Consommation d'électricité pertinente</v>
      </c>
      <c r="G1992" s="1074"/>
      <c r="H1992" s="1075"/>
      <c r="I1992" s="1184"/>
      <c r="J1992" s="1184"/>
      <c r="K1992" s="1111"/>
      <c r="L1992" s="1111"/>
      <c r="M1992" s="1111"/>
      <c r="N1992" s="1111"/>
      <c r="S1992" s="282" t="b">
        <f>IF(I1948&lt;&gt;"",IF(INDEX(EUconst_BMlistElExchangability,MATCH(I1948,EUconst_BMlistNames,0))=TRUE,FALSE,TRUE),FALSE)</f>
        <v>0</v>
      </c>
      <c r="U1992" s="280"/>
      <c r="V1992" s="280"/>
      <c r="W1992" s="545"/>
    </row>
    <row r="1993" spans="1:23" ht="5.0999999999999996" customHeight="1" x14ac:dyDescent="0.2">
      <c r="B1993" s="273"/>
      <c r="C1993" s="250"/>
      <c r="D1993" s="569"/>
      <c r="N1993" s="251"/>
      <c r="S1993" s="283"/>
      <c r="W1993" s="283"/>
    </row>
    <row r="1994" spans="1:23" ht="12.75" customHeight="1" x14ac:dyDescent="0.2">
      <c r="B1994" s="273"/>
      <c r="C1994" s="250"/>
      <c r="D1994" s="569"/>
      <c r="E1994" s="135" t="s">
        <v>865</v>
      </c>
      <c r="F1994" s="1076" t="str">
        <f>Translations!$B$257</f>
        <v>Description de la méthode appliquée</v>
      </c>
      <c r="G1994" s="1076"/>
      <c r="H1994" s="1076"/>
      <c r="I1994" s="1076"/>
      <c r="J1994" s="1076"/>
      <c r="K1994" s="1076"/>
      <c r="L1994" s="1076"/>
      <c r="M1994" s="1076"/>
      <c r="N1994" s="1167"/>
      <c r="S1994" s="283"/>
      <c r="W1994" s="283"/>
    </row>
    <row r="1995" spans="1:23" ht="5.0999999999999996" customHeight="1" x14ac:dyDescent="0.2">
      <c r="B1995" s="273"/>
      <c r="C1995" s="250"/>
      <c r="E1995" s="252"/>
      <c r="F1995" s="571"/>
      <c r="G1995" s="572"/>
      <c r="H1995" s="572"/>
      <c r="I1995" s="572"/>
      <c r="J1995" s="572"/>
      <c r="K1995" s="572"/>
      <c r="L1995" s="572"/>
      <c r="M1995" s="572"/>
      <c r="N1995" s="578"/>
      <c r="S1995" s="283"/>
      <c r="W1995" s="283"/>
    </row>
    <row r="1996" spans="1:23" ht="12.75" customHeight="1" x14ac:dyDescent="0.2">
      <c r="B1996" s="273"/>
      <c r="C1996" s="250"/>
      <c r="D1996" s="569"/>
      <c r="E1996" s="135"/>
      <c r="F1996" s="1135" t="str">
        <f>IF(AND(I1948&lt;&gt;"",J1989=""),HYPERLINK("#" &amp; Q1996,EUConst_MsgDescription),"")</f>
        <v/>
      </c>
      <c r="G1996" s="1114"/>
      <c r="H1996" s="1114"/>
      <c r="I1996" s="1114"/>
      <c r="J1996" s="1114"/>
      <c r="K1996" s="1114"/>
      <c r="L1996" s="1114"/>
      <c r="M1996" s="1114"/>
      <c r="N1996" s="1115"/>
      <c r="P1996" s="24" t="s">
        <v>441</v>
      </c>
      <c r="Q1996" s="414" t="str">
        <f>"#"&amp;ADDRESS(ROW($C$10),COLUMN($C$10))</f>
        <v>#$C$10</v>
      </c>
      <c r="S1996" s="283"/>
      <c r="W1996" s="283"/>
    </row>
    <row r="1997" spans="1:23" ht="5.0999999999999996" customHeight="1" x14ac:dyDescent="0.2">
      <c r="B1997" s="273"/>
      <c r="C1997" s="250"/>
      <c r="D1997" s="569"/>
      <c r="E1997" s="26"/>
      <c r="F1997" s="1194"/>
      <c r="G1997" s="1194"/>
      <c r="H1997" s="1194"/>
      <c r="I1997" s="1194"/>
      <c r="J1997" s="1194"/>
      <c r="K1997" s="1194"/>
      <c r="L1997" s="1194"/>
      <c r="M1997" s="1194"/>
      <c r="N1997" s="1195"/>
      <c r="P1997" s="280"/>
      <c r="S1997" s="283"/>
      <c r="W1997" s="283"/>
    </row>
    <row r="1998" spans="1:23" ht="50.1" customHeight="1" x14ac:dyDescent="0.2">
      <c r="B1998" s="273"/>
      <c r="C1998" s="250"/>
      <c r="D1998" s="26"/>
      <c r="E1998" s="296"/>
      <c r="F1998" s="1196"/>
      <c r="G1998" s="1197"/>
      <c r="H1998" s="1197"/>
      <c r="I1998" s="1197"/>
      <c r="J1998" s="1197"/>
      <c r="K1998" s="1197"/>
      <c r="L1998" s="1197"/>
      <c r="M1998" s="1197"/>
      <c r="N1998" s="1198"/>
      <c r="S1998" s="282" t="b">
        <f>S1992</f>
        <v>0</v>
      </c>
      <c r="W1998" s="282"/>
    </row>
    <row r="1999" spans="1:23" ht="5.0999999999999996" customHeight="1" x14ac:dyDescent="0.2">
      <c r="B1999" s="273"/>
      <c r="C1999" s="250"/>
      <c r="D1999" s="569"/>
      <c r="N1999" s="251"/>
      <c r="S1999" s="283"/>
      <c r="W1999" s="283"/>
    </row>
    <row r="2000" spans="1:23" ht="12.75" customHeight="1" x14ac:dyDescent="0.2">
      <c r="B2000" s="273"/>
      <c r="C2000" s="250"/>
      <c r="D2000" s="569"/>
      <c r="E2000" s="135"/>
      <c r="F2000" s="1120" t="str">
        <f>Translations!$B$210</f>
        <v>Référence de fichiers externes, le cas échéant</v>
      </c>
      <c r="G2000" s="1120"/>
      <c r="H2000" s="1120"/>
      <c r="I2000" s="1120"/>
      <c r="J2000" s="1120"/>
      <c r="K2000" s="1049"/>
      <c r="L2000" s="1049"/>
      <c r="M2000" s="1049"/>
      <c r="N2000" s="1049"/>
      <c r="S2000" s="283"/>
      <c r="W2000" s="282"/>
    </row>
    <row r="2001" spans="2:23" ht="5.0999999999999996" customHeight="1" x14ac:dyDescent="0.2">
      <c r="B2001" s="273"/>
      <c r="C2001" s="250"/>
      <c r="D2001" s="569"/>
      <c r="N2001" s="251"/>
      <c r="S2001" s="283"/>
      <c r="W2001" s="283"/>
    </row>
    <row r="2002" spans="2:23" ht="12.75" customHeight="1" x14ac:dyDescent="0.2">
      <c r="B2002" s="273"/>
      <c r="C2002" s="250"/>
      <c r="D2002" s="569" t="s">
        <v>119</v>
      </c>
      <c r="E2002" s="1102" t="str">
        <f>Translations!$B$258</f>
        <v>La hiérarchie a-t-elle été respectée?</v>
      </c>
      <c r="F2002" s="1102"/>
      <c r="G2002" s="1102"/>
      <c r="H2002" s="1103"/>
      <c r="I2002" s="291"/>
      <c r="J2002" s="298" t="str">
        <f>Translations!$B$259</f>
        <v xml:space="preserve"> Si tel n'est pas le cas, pourquoi?</v>
      </c>
      <c r="K2002" s="1087"/>
      <c r="L2002" s="1088"/>
      <c r="M2002" s="1088"/>
      <c r="N2002" s="1104"/>
      <c r="S2002" s="282" t="b">
        <f>S1998</f>
        <v>0</v>
      </c>
      <c r="W2002" s="289" t="b">
        <f>OR(W2000,AND(I2002&lt;&gt;"",I2002=TRUE))</f>
        <v>0</v>
      </c>
    </row>
    <row r="2003" spans="2:23" ht="12.75" customHeight="1" x14ac:dyDescent="0.2">
      <c r="B2003" s="273"/>
      <c r="C2003" s="250"/>
      <c r="D2003" s="569"/>
      <c r="E2003" s="252" t="s">
        <v>263</v>
      </c>
      <c r="F2003" s="1050" t="str">
        <f>Translations!$B$263</f>
        <v>Coûts excessifs: l’utilisation de meilleures sources de données entraînerait des coûts excessifs.</v>
      </c>
      <c r="G2003" s="1098"/>
      <c r="H2003" s="1098"/>
      <c r="I2003" s="1098"/>
      <c r="J2003" s="1098"/>
      <c r="K2003" s="1098"/>
      <c r="L2003" s="1098"/>
      <c r="M2003" s="1098"/>
      <c r="N2003" s="1134"/>
      <c r="S2003" s="283"/>
      <c r="W2003" s="283"/>
    </row>
    <row r="2004" spans="2:23" ht="5.0999999999999996" customHeight="1" x14ac:dyDescent="0.2">
      <c r="B2004" s="273"/>
      <c r="C2004" s="250"/>
      <c r="E2004" s="575"/>
      <c r="F2004" s="575"/>
      <c r="G2004" s="575"/>
      <c r="H2004" s="575"/>
      <c r="I2004" s="575"/>
      <c r="J2004" s="575"/>
      <c r="K2004" s="575"/>
      <c r="L2004" s="575"/>
      <c r="M2004" s="575"/>
      <c r="N2004" s="583"/>
      <c r="S2004" s="283"/>
      <c r="W2004" s="283"/>
    </row>
    <row r="2005" spans="2:23" ht="12.75" customHeight="1" x14ac:dyDescent="0.2">
      <c r="B2005" s="273"/>
      <c r="C2005" s="250"/>
      <c r="D2005" s="569"/>
      <c r="E2005" s="569"/>
      <c r="F2005" s="1076" t="str">
        <f>Translations!$B$264</f>
        <v>Autres précisions concernant l’écart pris rapport à la hiérarchie</v>
      </c>
      <c r="G2005" s="1076"/>
      <c r="H2005" s="1076"/>
      <c r="I2005" s="1076"/>
      <c r="J2005" s="1076"/>
      <c r="K2005" s="1076"/>
      <c r="L2005" s="1076"/>
      <c r="M2005" s="1076"/>
      <c r="N2005" s="1167"/>
      <c r="S2005" s="283"/>
      <c r="W2005" s="283"/>
    </row>
    <row r="2006" spans="2:23" ht="25.5" customHeight="1" thickBot="1" x14ac:dyDescent="0.25">
      <c r="B2006" s="273"/>
      <c r="C2006" s="250"/>
      <c r="E2006" s="569"/>
      <c r="F2006" s="1077"/>
      <c r="G2006" s="1078"/>
      <c r="H2006" s="1078"/>
      <c r="I2006" s="1078"/>
      <c r="J2006" s="1078"/>
      <c r="K2006" s="1078"/>
      <c r="L2006" s="1078"/>
      <c r="M2006" s="1078"/>
      <c r="N2006" s="1079"/>
      <c r="S2006" s="305" t="b">
        <f>S2002</f>
        <v>0</v>
      </c>
      <c r="W2006" s="300" t="b">
        <f>W2002</f>
        <v>0</v>
      </c>
    </row>
    <row r="2007" spans="2:23" ht="5.0999999999999996" customHeight="1" x14ac:dyDescent="0.2">
      <c r="B2007" s="273"/>
      <c r="C2007" s="250"/>
      <c r="N2007" s="251"/>
    </row>
    <row r="2008" spans="2:23" ht="5.0999999999999996" customHeight="1" x14ac:dyDescent="0.2">
      <c r="B2008" s="273"/>
      <c r="C2008" s="261"/>
      <c r="D2008" s="264"/>
      <c r="E2008" s="262"/>
      <c r="F2008" s="262"/>
      <c r="G2008" s="262"/>
      <c r="H2008" s="262"/>
      <c r="I2008" s="262"/>
      <c r="J2008" s="262"/>
      <c r="K2008" s="262"/>
      <c r="L2008" s="262"/>
      <c r="M2008" s="262"/>
      <c r="N2008" s="263"/>
    </row>
    <row r="2009" spans="2:23" ht="12.75" customHeight="1" x14ac:dyDescent="0.2">
      <c r="B2009" s="273"/>
      <c r="C2009" s="385"/>
      <c r="D2009" s="386" t="s">
        <v>115</v>
      </c>
      <c r="E2009" s="1190" t="str">
        <f>Translations!$B$324</f>
        <v>Les flux de chaleur mesurable importés d’installations ou d’entités ne relevant pas du SEQE sont-ils pertinents?</v>
      </c>
      <c r="F2009" s="1190"/>
      <c r="G2009" s="1190"/>
      <c r="H2009" s="1190"/>
      <c r="I2009" s="1190"/>
      <c r="J2009" s="1190"/>
      <c r="K2009" s="1190"/>
      <c r="L2009" s="1190"/>
      <c r="M2009" s="1141"/>
      <c r="N2009" s="1141"/>
      <c r="P2009" s="280"/>
      <c r="R2009" s="285"/>
    </row>
    <row r="2010" spans="2:23" ht="5.0999999999999996" customHeight="1" x14ac:dyDescent="0.2">
      <c r="B2010" s="273"/>
      <c r="C2010" s="385"/>
      <c r="D2010" s="21"/>
      <c r="E2010" s="579"/>
      <c r="F2010" s="579"/>
      <c r="G2010" s="579"/>
      <c r="H2010" s="579"/>
      <c r="I2010" s="579"/>
      <c r="J2010" s="579"/>
      <c r="K2010" s="579"/>
      <c r="L2010" s="579"/>
      <c r="M2010" s="579"/>
      <c r="N2010" s="587"/>
      <c r="P2010" s="280"/>
      <c r="R2010" s="285"/>
    </row>
    <row r="2011" spans="2:23" ht="12.75" customHeight="1" x14ac:dyDescent="0.2">
      <c r="B2011" s="273"/>
      <c r="C2011" s="385"/>
      <c r="D2011" s="21"/>
      <c r="E2011" s="21"/>
      <c r="F2011" s="1192" t="str">
        <f>Translations!$B$257</f>
        <v>Description de la méthode appliquée</v>
      </c>
      <c r="G2011" s="1192"/>
      <c r="H2011" s="1192"/>
      <c r="I2011" s="1192"/>
      <c r="J2011" s="1192"/>
      <c r="K2011" s="1192"/>
      <c r="L2011" s="1192"/>
      <c r="M2011" s="1192"/>
      <c r="N2011" s="1193"/>
      <c r="P2011" s="280"/>
      <c r="R2011" s="285"/>
    </row>
    <row r="2012" spans="2:23" ht="5.0999999999999996" customHeight="1" thickBot="1" x14ac:dyDescent="0.25">
      <c r="B2012" s="273"/>
      <c r="C2012" s="385"/>
      <c r="D2012" s="21"/>
      <c r="E2012" s="252"/>
      <c r="F2012" s="388"/>
      <c r="G2012" s="389"/>
      <c r="H2012" s="389"/>
      <c r="I2012" s="389"/>
      <c r="J2012" s="389"/>
      <c r="K2012" s="389"/>
      <c r="L2012" s="389"/>
      <c r="M2012" s="389"/>
      <c r="N2012" s="390"/>
    </row>
    <row r="2013" spans="2:23" ht="12.75" customHeight="1" x14ac:dyDescent="0.2">
      <c r="B2013" s="273"/>
      <c r="C2013" s="385"/>
      <c r="D2013" s="387"/>
      <c r="E2013" s="391"/>
      <c r="F2013" s="1135" t="str">
        <f>IF(I1948&lt;&gt;"",HYPERLINK("#" &amp; Q2013,EUConst_MsgDescription),"")</f>
        <v/>
      </c>
      <c r="G2013" s="1114"/>
      <c r="H2013" s="1114"/>
      <c r="I2013" s="1114"/>
      <c r="J2013" s="1114"/>
      <c r="K2013" s="1114"/>
      <c r="L2013" s="1114"/>
      <c r="M2013" s="1114"/>
      <c r="N2013" s="1115"/>
      <c r="P2013" s="24" t="s">
        <v>441</v>
      </c>
      <c r="Q2013" s="414" t="str">
        <f>"#"&amp;ADDRESS(ROW($C$10),COLUMN($C$10))</f>
        <v>#$C$10</v>
      </c>
      <c r="W2013" s="297" t="s">
        <v>417</v>
      </c>
    </row>
    <row r="2014" spans="2:23" ht="5.0999999999999996" customHeight="1" thickBot="1" x14ac:dyDescent="0.25">
      <c r="B2014" s="273"/>
      <c r="C2014" s="385"/>
      <c r="D2014" s="387"/>
      <c r="E2014" s="391"/>
      <c r="F2014" s="1200"/>
      <c r="G2014" s="1201"/>
      <c r="H2014" s="1201"/>
      <c r="I2014" s="1201"/>
      <c r="J2014" s="1201"/>
      <c r="K2014" s="1201"/>
      <c r="L2014" s="1201"/>
      <c r="M2014" s="1201"/>
      <c r="N2014" s="1202"/>
      <c r="P2014" s="24"/>
      <c r="W2014" s="283"/>
    </row>
    <row r="2015" spans="2:23" ht="50.1" customHeight="1" thickBot="1" x14ac:dyDescent="0.25">
      <c r="B2015" s="273"/>
      <c r="C2015" s="385"/>
      <c r="D2015" s="21"/>
      <c r="E2015" s="21"/>
      <c r="F2015" s="1077"/>
      <c r="G2015" s="1078"/>
      <c r="H2015" s="1078"/>
      <c r="I2015" s="1078"/>
      <c r="J2015" s="1078"/>
      <c r="K2015" s="1078"/>
      <c r="L2015" s="1078"/>
      <c r="M2015" s="1078"/>
      <c r="N2015" s="1079"/>
      <c r="P2015" s="280"/>
      <c r="R2015" s="285"/>
      <c r="V2015" s="285"/>
      <c r="W2015" s="421" t="b">
        <f>OR(W2009,AND(M2009&lt;&gt;"",M2009=FALSE))</f>
        <v>0</v>
      </c>
    </row>
    <row r="2016" spans="2:23" ht="5.0999999999999996" customHeight="1" x14ac:dyDescent="0.2">
      <c r="B2016" s="273"/>
      <c r="C2016" s="385"/>
      <c r="D2016" s="387"/>
      <c r="E2016" s="392"/>
      <c r="F2016" s="580"/>
      <c r="G2016" s="580"/>
      <c r="H2016" s="580"/>
      <c r="I2016" s="580"/>
      <c r="J2016" s="580"/>
      <c r="K2016" s="580"/>
      <c r="L2016" s="580"/>
      <c r="M2016" s="580"/>
      <c r="N2016" s="393"/>
      <c r="P2016" s="280"/>
      <c r="R2016" s="285"/>
    </row>
    <row r="2017" spans="2:23" ht="12.75" customHeight="1" x14ac:dyDescent="0.2">
      <c r="B2017" s="273"/>
      <c r="C2017" s="394"/>
      <c r="D2017" s="395"/>
      <c r="E2017" s="395"/>
      <c r="F2017" s="395"/>
      <c r="G2017" s="395"/>
      <c r="H2017" s="395"/>
      <c r="I2017" s="395"/>
      <c r="J2017" s="395"/>
      <c r="K2017" s="395"/>
      <c r="L2017" s="395"/>
      <c r="M2017" s="395"/>
      <c r="N2017" s="396"/>
    </row>
    <row r="2018" spans="2:23" ht="15" customHeight="1" x14ac:dyDescent="0.2">
      <c r="B2018" s="273"/>
      <c r="C2018" s="354"/>
      <c r="D2018" s="1203" t="str">
        <f>Translations!$B$329</f>
        <v>Données requises pour déterminer le taux d’amélioration du référentiel conformément à l’article 10 bis, paragraphe 2, de la directive</v>
      </c>
      <c r="E2018" s="1204"/>
      <c r="F2018" s="1204"/>
      <c r="G2018" s="1204"/>
      <c r="H2018" s="1204"/>
      <c r="I2018" s="1204"/>
      <c r="J2018" s="1204"/>
      <c r="K2018" s="1204"/>
      <c r="L2018" s="1204"/>
      <c r="M2018" s="1204"/>
      <c r="N2018" s="1205"/>
    </row>
    <row r="2019" spans="2:23" ht="5.0999999999999996" customHeight="1" x14ac:dyDescent="0.2">
      <c r="B2019" s="273"/>
      <c r="C2019" s="354"/>
      <c r="D2019" s="355"/>
      <c r="E2019" s="355"/>
      <c r="F2019" s="355"/>
      <c r="G2019" s="355"/>
      <c r="H2019" s="355"/>
      <c r="I2019" s="355"/>
      <c r="J2019" s="355"/>
      <c r="K2019" s="355"/>
      <c r="L2019" s="355"/>
      <c r="M2019" s="355"/>
      <c r="N2019" s="356"/>
    </row>
    <row r="2020" spans="2:23" ht="12.75" customHeight="1" x14ac:dyDescent="0.2">
      <c r="B2020" s="273"/>
      <c r="C2020" s="354"/>
      <c r="D2020" s="357" t="s">
        <v>116</v>
      </c>
      <c r="E2020" s="1206" t="str">
        <f>Translations!$B$330</f>
        <v>Émissions directement attribuables</v>
      </c>
      <c r="F2020" s="1206"/>
      <c r="G2020" s="1206"/>
      <c r="H2020" s="1206"/>
      <c r="I2020" s="1206"/>
      <c r="J2020" s="1206"/>
      <c r="K2020" s="1206"/>
      <c r="L2020" s="1206"/>
      <c r="M2020" s="1206"/>
      <c r="N2020" s="1207"/>
    </row>
    <row r="2021" spans="2:23" ht="12.75" customHeight="1" x14ac:dyDescent="0.2">
      <c r="B2021" s="273"/>
      <c r="C2021" s="354"/>
      <c r="D2021" s="358" t="s">
        <v>118</v>
      </c>
      <c r="E2021" s="1140" t="str">
        <f>Translations!$B$331</f>
        <v>Attribution d’émissions directement imputables</v>
      </c>
      <c r="F2021" s="1140"/>
      <c r="G2021" s="1140"/>
      <c r="H2021" s="1140"/>
      <c r="I2021" s="1140"/>
      <c r="J2021" s="1140"/>
      <c r="K2021" s="1140"/>
      <c r="L2021" s="1140"/>
      <c r="M2021" s="1140"/>
      <c r="N2021" s="1208"/>
      <c r="P2021" s="280"/>
      <c r="T2021" s="19"/>
    </row>
    <row r="2022" spans="2:23" ht="5.0999999999999996" customHeight="1" x14ac:dyDescent="0.2">
      <c r="B2022" s="273"/>
      <c r="C2022" s="354"/>
      <c r="D2022" s="355"/>
      <c r="E2022" s="1142"/>
      <c r="F2022" s="1143"/>
      <c r="G2022" s="1143"/>
      <c r="H2022" s="1143"/>
      <c r="I2022" s="1143"/>
      <c r="J2022" s="1143"/>
      <c r="K2022" s="1143"/>
      <c r="L2022" s="1143"/>
      <c r="M2022" s="1143"/>
      <c r="N2022" s="1144"/>
    </row>
    <row r="2023" spans="2:23" ht="12.75" customHeight="1" x14ac:dyDescent="0.2">
      <c r="B2023" s="273"/>
      <c r="C2023" s="354"/>
      <c r="D2023" s="358"/>
      <c r="E2023" s="360"/>
      <c r="F2023" s="1135" t="str">
        <f>IF(I1948&lt;&gt;"",HYPERLINK("#" &amp; Q2023,EUConst_MsgDescription),"")</f>
        <v/>
      </c>
      <c r="G2023" s="1114"/>
      <c r="H2023" s="1114"/>
      <c r="I2023" s="1114"/>
      <c r="J2023" s="1114"/>
      <c r="K2023" s="1114"/>
      <c r="L2023" s="1114"/>
      <c r="M2023" s="1114"/>
      <c r="N2023" s="1115"/>
      <c r="P2023" s="24" t="s">
        <v>441</v>
      </c>
      <c r="Q2023" s="414" t="str">
        <f>"#"&amp;ADDRESS(ROW($C$10),COLUMN($C$10))</f>
        <v>#$C$10</v>
      </c>
    </row>
    <row r="2024" spans="2:23" ht="5.0999999999999996" customHeight="1" x14ac:dyDescent="0.2">
      <c r="B2024" s="273"/>
      <c r="C2024" s="354"/>
      <c r="D2024" s="358"/>
      <c r="E2024" s="361"/>
      <c r="F2024" s="1136"/>
      <c r="G2024" s="1136"/>
      <c r="H2024" s="1136"/>
      <c r="I2024" s="1136"/>
      <c r="J2024" s="1136"/>
      <c r="K2024" s="1136"/>
      <c r="L2024" s="1136"/>
      <c r="M2024" s="1136"/>
      <c r="N2024" s="1137"/>
      <c r="P2024" s="280"/>
    </row>
    <row r="2025" spans="2:23" ht="50.1" customHeight="1" x14ac:dyDescent="0.2">
      <c r="B2025" s="273"/>
      <c r="C2025" s="354"/>
      <c r="D2025" s="355"/>
      <c r="E2025" s="355"/>
      <c r="F2025" s="1117"/>
      <c r="G2025" s="1118"/>
      <c r="H2025" s="1118"/>
      <c r="I2025" s="1118"/>
      <c r="J2025" s="1118"/>
      <c r="K2025" s="1118"/>
      <c r="L2025" s="1118"/>
      <c r="M2025" s="1118"/>
      <c r="N2025" s="1119"/>
    </row>
    <row r="2026" spans="2:23" ht="5.0999999999999996" customHeight="1" x14ac:dyDescent="0.2">
      <c r="B2026" s="273"/>
      <c r="C2026" s="354"/>
      <c r="D2026" s="355"/>
      <c r="E2026" s="355"/>
      <c r="F2026" s="355"/>
      <c r="G2026" s="355"/>
      <c r="H2026" s="355"/>
      <c r="I2026" s="355"/>
      <c r="J2026" s="355"/>
      <c r="K2026" s="355"/>
      <c r="L2026" s="355"/>
      <c r="M2026" s="355"/>
      <c r="N2026" s="356"/>
    </row>
    <row r="2027" spans="2:23" ht="12.75" customHeight="1" x14ac:dyDescent="0.2">
      <c r="B2027" s="273"/>
      <c r="C2027" s="354"/>
      <c r="D2027" s="355"/>
      <c r="E2027" s="355"/>
      <c r="F2027" s="1199" t="str">
        <f>Translations!$B$210</f>
        <v>Référence de fichiers externes, le cas échéant</v>
      </c>
      <c r="G2027" s="1199"/>
      <c r="H2027" s="1199"/>
      <c r="I2027" s="1199"/>
      <c r="J2027" s="1199"/>
      <c r="K2027" s="1049"/>
      <c r="L2027" s="1049"/>
      <c r="M2027" s="1049"/>
      <c r="N2027" s="1049"/>
    </row>
    <row r="2028" spans="2:23" ht="5.0999999999999996" customHeight="1" x14ac:dyDescent="0.2">
      <c r="B2028" s="273"/>
      <c r="C2028" s="354"/>
      <c r="D2028" s="355"/>
      <c r="E2028" s="355"/>
      <c r="F2028" s="362"/>
      <c r="G2028" s="362"/>
      <c r="H2028" s="362"/>
      <c r="I2028" s="362"/>
      <c r="J2028" s="362"/>
      <c r="K2028" s="362"/>
      <c r="L2028" s="362"/>
      <c r="M2028" s="362"/>
      <c r="N2028" s="363"/>
    </row>
    <row r="2029" spans="2:23" ht="12.75" customHeight="1" x14ac:dyDescent="0.2">
      <c r="B2029" s="273"/>
      <c r="C2029" s="354"/>
      <c r="D2029" s="358" t="s">
        <v>119</v>
      </c>
      <c r="E2029" s="1140" t="str">
        <f>Translations!$B$337</f>
        <v>D’autres flux internes sont-ils pertinents?</v>
      </c>
      <c r="F2029" s="1140"/>
      <c r="G2029" s="1140"/>
      <c r="H2029" s="1140"/>
      <c r="I2029" s="1140"/>
      <c r="J2029" s="1140"/>
      <c r="K2029" s="1140"/>
      <c r="L2029" s="1140"/>
      <c r="M2029" s="1141"/>
      <c r="N2029" s="1141"/>
      <c r="P2029" s="280"/>
      <c r="T2029" s="19"/>
    </row>
    <row r="2030" spans="2:23" ht="5.0999999999999996" customHeight="1" x14ac:dyDescent="0.2">
      <c r="B2030" s="273"/>
      <c r="C2030" s="354"/>
      <c r="D2030" s="358"/>
      <c r="E2030" s="359"/>
      <c r="F2030" s="1142"/>
      <c r="G2030" s="1142"/>
      <c r="H2030" s="1142"/>
      <c r="I2030" s="1142"/>
      <c r="J2030" s="1142"/>
      <c r="K2030" s="1142"/>
      <c r="L2030" s="1142"/>
      <c r="M2030" s="1142"/>
      <c r="N2030" s="1233"/>
    </row>
    <row r="2031" spans="2:23" ht="25.5" customHeight="1" thickBot="1" x14ac:dyDescent="0.25">
      <c r="B2031" s="273"/>
      <c r="C2031" s="354"/>
      <c r="D2031" s="355"/>
      <c r="E2031" s="355"/>
      <c r="F2031" s="355"/>
      <c r="G2031" s="355"/>
      <c r="H2031" s="355"/>
      <c r="I2031" s="1215" t="str">
        <f>Translations!$B$254</f>
        <v>Source de données</v>
      </c>
      <c r="J2031" s="1215"/>
      <c r="K2031" s="1215" t="str">
        <f>Translations!$B$255</f>
        <v>Autre source de données (le cas échéant)</v>
      </c>
      <c r="L2031" s="1215"/>
      <c r="M2031" s="1215" t="str">
        <f>Translations!$B$255</f>
        <v>Autre source de données (le cas échéant)</v>
      </c>
      <c r="N2031" s="1215"/>
      <c r="P2031" s="280"/>
      <c r="W2031" s="274" t="s">
        <v>417</v>
      </c>
    </row>
    <row r="2032" spans="2:23" ht="12.75" customHeight="1" x14ac:dyDescent="0.2">
      <c r="B2032" s="273"/>
      <c r="C2032" s="354"/>
      <c r="D2032" s="358"/>
      <c r="E2032" s="360" t="s">
        <v>864</v>
      </c>
      <c r="F2032" s="1212" t="str">
        <f>Translations!$B$342</f>
        <v>Quantités importées ou exportées</v>
      </c>
      <c r="G2032" s="1213"/>
      <c r="H2032" s="1213"/>
      <c r="I2032" s="1184"/>
      <c r="J2032" s="1184"/>
      <c r="K2032" s="1111"/>
      <c r="L2032" s="1111"/>
      <c r="M2032" s="1111"/>
      <c r="N2032" s="1111"/>
      <c r="W2032" s="281" t="b">
        <f>AND(M2029&lt;&gt;"",M2029=FALSE)</f>
        <v>0</v>
      </c>
    </row>
    <row r="2033" spans="1:23" ht="12.75" customHeight="1" x14ac:dyDescent="0.2">
      <c r="B2033" s="273"/>
      <c r="C2033" s="354"/>
      <c r="D2033" s="358"/>
      <c r="E2033" s="360" t="s">
        <v>865</v>
      </c>
      <c r="F2033" s="1212" t="str">
        <f>Translations!$B$256</f>
        <v>Contenu énergétique</v>
      </c>
      <c r="G2033" s="1213"/>
      <c r="H2033" s="1213"/>
      <c r="I2033" s="1184"/>
      <c r="J2033" s="1184"/>
      <c r="K2033" s="1111"/>
      <c r="L2033" s="1111"/>
      <c r="M2033" s="1111"/>
      <c r="N2033" s="1111"/>
      <c r="W2033" s="303" t="b">
        <f>W2032</f>
        <v>0</v>
      </c>
    </row>
    <row r="2034" spans="1:23" ht="12.75" customHeight="1" x14ac:dyDescent="0.2">
      <c r="B2034" s="273"/>
      <c r="C2034" s="354"/>
      <c r="D2034" s="358"/>
      <c r="E2034" s="360" t="s">
        <v>866</v>
      </c>
      <c r="F2034" s="1214" t="str">
        <f>Translations!$B$343</f>
        <v>Facteur d’émission ou teneur en carbone</v>
      </c>
      <c r="G2034" s="1214"/>
      <c r="H2034" s="1212"/>
      <c r="I2034" s="1087"/>
      <c r="J2034" s="1104"/>
      <c r="K2034" s="1089"/>
      <c r="L2034" s="1091"/>
      <c r="M2034" s="1089"/>
      <c r="N2034" s="1091"/>
      <c r="W2034" s="303" t="b">
        <f>W2033</f>
        <v>0</v>
      </c>
    </row>
    <row r="2035" spans="1:23" ht="12.75" customHeight="1" x14ac:dyDescent="0.2">
      <c r="B2035" s="273"/>
      <c r="C2035" s="354"/>
      <c r="D2035" s="358"/>
      <c r="E2035" s="360" t="s">
        <v>867</v>
      </c>
      <c r="F2035" s="1214" t="str">
        <f>Translations!$B$344</f>
        <v>Teneur en biomasse</v>
      </c>
      <c r="G2035" s="1214"/>
      <c r="H2035" s="1212"/>
      <c r="I2035" s="1087"/>
      <c r="J2035" s="1104"/>
      <c r="K2035" s="1089"/>
      <c r="L2035" s="1091"/>
      <c r="M2035" s="1089"/>
      <c r="N2035" s="1091"/>
      <c r="W2035" s="303" t="b">
        <f>W2034</f>
        <v>0</v>
      </c>
    </row>
    <row r="2036" spans="1:23" ht="5.0999999999999996" customHeight="1" x14ac:dyDescent="0.2">
      <c r="B2036" s="273"/>
      <c r="C2036" s="354"/>
      <c r="D2036" s="358"/>
      <c r="E2036" s="355"/>
      <c r="F2036" s="355"/>
      <c r="G2036" s="355"/>
      <c r="H2036" s="355"/>
      <c r="I2036" s="355"/>
      <c r="J2036" s="355"/>
      <c r="K2036" s="355"/>
      <c r="L2036" s="355"/>
      <c r="M2036" s="355"/>
      <c r="N2036" s="356"/>
      <c r="P2036" s="280"/>
      <c r="W2036" s="283"/>
    </row>
    <row r="2037" spans="1:23" ht="12.75" customHeight="1" x14ac:dyDescent="0.2">
      <c r="B2037" s="273"/>
      <c r="C2037" s="354"/>
      <c r="D2037" s="358"/>
      <c r="E2037" s="360" t="s">
        <v>868</v>
      </c>
      <c r="F2037" s="1218" t="str">
        <f>Translations!$B$257</f>
        <v>Description de la méthode appliquée</v>
      </c>
      <c r="G2037" s="1218"/>
      <c r="H2037" s="1218"/>
      <c r="I2037" s="1218"/>
      <c r="J2037" s="1218"/>
      <c r="K2037" s="1218"/>
      <c r="L2037" s="1218"/>
      <c r="M2037" s="1218"/>
      <c r="N2037" s="1219"/>
      <c r="P2037" s="280"/>
      <c r="W2037" s="283"/>
    </row>
    <row r="2038" spans="1:23" ht="5.0999999999999996" customHeight="1" x14ac:dyDescent="0.2">
      <c r="B2038" s="273"/>
      <c r="C2038" s="354"/>
      <c r="D2038" s="355"/>
      <c r="E2038" s="359"/>
      <c r="F2038" s="577"/>
      <c r="G2038" s="584"/>
      <c r="H2038" s="584"/>
      <c r="I2038" s="584"/>
      <c r="J2038" s="584"/>
      <c r="K2038" s="584"/>
      <c r="L2038" s="584"/>
      <c r="M2038" s="584"/>
      <c r="N2038" s="585"/>
      <c r="W2038" s="283"/>
    </row>
    <row r="2039" spans="1:23" ht="12.75" customHeight="1" x14ac:dyDescent="0.2">
      <c r="B2039" s="273"/>
      <c r="C2039" s="354"/>
      <c r="D2039" s="358"/>
      <c r="E2039" s="360"/>
      <c r="F2039" s="1135" t="str">
        <f>IF(I1948&lt;&gt;"",HYPERLINK("#" &amp; Q2039,EUConst_MsgDescription),"")</f>
        <v/>
      </c>
      <c r="G2039" s="1114"/>
      <c r="H2039" s="1114"/>
      <c r="I2039" s="1114"/>
      <c r="J2039" s="1114"/>
      <c r="K2039" s="1114"/>
      <c r="L2039" s="1114"/>
      <c r="M2039" s="1114"/>
      <c r="N2039" s="1115"/>
      <c r="P2039" s="24" t="s">
        <v>441</v>
      </c>
      <c r="Q2039" s="414" t="str">
        <f>"#"&amp;ADDRESS(ROW($C$10),COLUMN($C$10))</f>
        <v>#$C$10</v>
      </c>
      <c r="W2039" s="283"/>
    </row>
    <row r="2040" spans="1:23" ht="5.0999999999999996" customHeight="1" x14ac:dyDescent="0.2">
      <c r="B2040" s="273"/>
      <c r="C2040" s="354"/>
      <c r="D2040" s="358"/>
      <c r="E2040" s="361"/>
      <c r="F2040" s="1136"/>
      <c r="G2040" s="1136"/>
      <c r="H2040" s="1136"/>
      <c r="I2040" s="1136"/>
      <c r="J2040" s="1136"/>
      <c r="K2040" s="1136"/>
      <c r="L2040" s="1136"/>
      <c r="M2040" s="1136"/>
      <c r="N2040" s="1137"/>
      <c r="P2040" s="280"/>
      <c r="W2040" s="283"/>
    </row>
    <row r="2041" spans="1:23" s="278" customFormat="1" ht="50.1" customHeight="1" x14ac:dyDescent="0.2">
      <c r="A2041" s="285"/>
      <c r="B2041" s="12"/>
      <c r="C2041" s="354"/>
      <c r="D2041" s="361"/>
      <c r="E2041" s="361"/>
      <c r="F2041" s="1077"/>
      <c r="G2041" s="1078"/>
      <c r="H2041" s="1078"/>
      <c r="I2041" s="1078"/>
      <c r="J2041" s="1078"/>
      <c r="K2041" s="1078"/>
      <c r="L2041" s="1078"/>
      <c r="M2041" s="1078"/>
      <c r="N2041" s="1079"/>
      <c r="O2041" s="38"/>
      <c r="P2041" s="284"/>
      <c r="Q2041" s="285"/>
      <c r="R2041" s="285"/>
      <c r="S2041" s="274"/>
      <c r="T2041" s="274"/>
      <c r="U2041" s="285"/>
      <c r="V2041" s="285"/>
      <c r="W2041" s="286" t="b">
        <f>W2035</f>
        <v>0</v>
      </c>
    </row>
    <row r="2042" spans="1:23" ht="5.0999999999999996" customHeight="1" x14ac:dyDescent="0.2">
      <c r="C2042" s="354"/>
      <c r="D2042" s="358"/>
      <c r="E2042" s="355"/>
      <c r="F2042" s="355"/>
      <c r="G2042" s="355"/>
      <c r="H2042" s="355"/>
      <c r="I2042" s="355"/>
      <c r="J2042" s="355"/>
      <c r="K2042" s="355"/>
      <c r="L2042" s="355"/>
      <c r="M2042" s="355"/>
      <c r="N2042" s="356"/>
      <c r="W2042" s="283"/>
    </row>
    <row r="2043" spans="1:23" ht="12.75" customHeight="1" thickBot="1" x14ac:dyDescent="0.25">
      <c r="C2043" s="354"/>
      <c r="D2043" s="358"/>
      <c r="E2043" s="360"/>
      <c r="F2043" s="1199" t="str">
        <f>Translations!$B$210</f>
        <v>Référence de fichiers externes, le cas échéant</v>
      </c>
      <c r="G2043" s="1199"/>
      <c r="H2043" s="1199"/>
      <c r="I2043" s="1199"/>
      <c r="J2043" s="1199"/>
      <c r="K2043" s="1049"/>
      <c r="L2043" s="1049"/>
      <c r="M2043" s="1049"/>
      <c r="N2043" s="1049"/>
      <c r="W2043" s="290" t="b">
        <f>W2041</f>
        <v>0</v>
      </c>
    </row>
    <row r="2044" spans="1:23" ht="5.0999999999999996" customHeight="1" x14ac:dyDescent="0.2">
      <c r="C2044" s="354"/>
      <c r="D2044" s="358"/>
      <c r="E2044" s="355"/>
      <c r="F2044" s="355"/>
      <c r="G2044" s="355"/>
      <c r="H2044" s="355"/>
      <c r="I2044" s="355"/>
      <c r="J2044" s="355"/>
      <c r="K2044" s="355"/>
      <c r="L2044" s="355"/>
      <c r="M2044" s="355"/>
      <c r="N2044" s="356"/>
      <c r="P2044" s="280"/>
    </row>
    <row r="2045" spans="1:23" ht="12.75" customHeight="1" thickBot="1" x14ac:dyDescent="0.25">
      <c r="C2045" s="354"/>
      <c r="D2045" s="358" t="s">
        <v>120</v>
      </c>
      <c r="E2045" s="1140" t="str">
        <f>Translations!$B$345</f>
        <v>Le CO2 transféré importé ou exporté est-il pertinent?</v>
      </c>
      <c r="F2045" s="1140"/>
      <c r="G2045" s="1140"/>
      <c r="H2045" s="1140"/>
      <c r="I2045" s="1140"/>
      <c r="J2045" s="1140"/>
      <c r="K2045" s="1140"/>
      <c r="L2045" s="1140"/>
      <c r="M2045" s="1141"/>
      <c r="N2045" s="1141"/>
      <c r="P2045" s="280"/>
      <c r="T2045" s="19"/>
    </row>
    <row r="2046" spans="1:23" ht="5.0999999999999996" customHeight="1" thickBot="1" x14ac:dyDescent="0.25">
      <c r="C2046" s="354"/>
      <c r="D2046" s="355"/>
      <c r="E2046" s="1142"/>
      <c r="F2046" s="1143"/>
      <c r="G2046" s="1143"/>
      <c r="H2046" s="1143"/>
      <c r="I2046" s="1143"/>
      <c r="J2046" s="1143"/>
      <c r="K2046" s="1143"/>
      <c r="L2046" s="1143"/>
      <c r="M2046" s="1143"/>
      <c r="N2046" s="1144"/>
      <c r="W2046" s="297" t="s">
        <v>417</v>
      </c>
    </row>
    <row r="2047" spans="1:23" ht="25.5" customHeight="1" x14ac:dyDescent="0.2">
      <c r="C2047" s="354"/>
      <c r="D2047" s="355"/>
      <c r="E2047" s="355"/>
      <c r="F2047" s="1117"/>
      <c r="G2047" s="1118"/>
      <c r="H2047" s="1118"/>
      <c r="I2047" s="1118"/>
      <c r="J2047" s="1118"/>
      <c r="K2047" s="1118"/>
      <c r="L2047" s="1118"/>
      <c r="M2047" s="1118"/>
      <c r="N2047" s="1119"/>
      <c r="W2047" s="281" t="b">
        <f>AND(M2045&lt;&gt;"",M2045=FALSE)</f>
        <v>0</v>
      </c>
    </row>
    <row r="2048" spans="1:23" ht="5.0999999999999996" customHeight="1" x14ac:dyDescent="0.2">
      <c r="C2048" s="354"/>
      <c r="D2048" s="355"/>
      <c r="E2048" s="355"/>
      <c r="F2048" s="355"/>
      <c r="G2048" s="355"/>
      <c r="H2048" s="355"/>
      <c r="I2048" s="355"/>
      <c r="J2048" s="355"/>
      <c r="K2048" s="355"/>
      <c r="L2048" s="355"/>
      <c r="M2048" s="355"/>
      <c r="N2048" s="356"/>
      <c r="W2048" s="283"/>
    </row>
    <row r="2049" spans="2:23" ht="12.75" customHeight="1" thickBot="1" x14ac:dyDescent="0.25">
      <c r="C2049" s="354"/>
      <c r="D2049" s="355"/>
      <c r="E2049" s="355"/>
      <c r="F2049" s="1199" t="str">
        <f>Translations!$B$210</f>
        <v>Référence de fichiers externes, le cas échéant</v>
      </c>
      <c r="G2049" s="1199"/>
      <c r="H2049" s="1199"/>
      <c r="I2049" s="1199"/>
      <c r="J2049" s="1199"/>
      <c r="K2049" s="1049"/>
      <c r="L2049" s="1049"/>
      <c r="M2049" s="1049"/>
      <c r="N2049" s="1049"/>
      <c r="W2049" s="305" t="b">
        <f>W2047</f>
        <v>0</v>
      </c>
    </row>
    <row r="2050" spans="2:23" ht="5.0999999999999996" customHeight="1" x14ac:dyDescent="0.2">
      <c r="C2050" s="354"/>
      <c r="D2050" s="358"/>
      <c r="E2050" s="355"/>
      <c r="F2050" s="355"/>
      <c r="G2050" s="355"/>
      <c r="H2050" s="355"/>
      <c r="I2050" s="355"/>
      <c r="J2050" s="355"/>
      <c r="K2050" s="355"/>
      <c r="L2050" s="355"/>
      <c r="M2050" s="355"/>
      <c r="N2050" s="356"/>
    </row>
    <row r="2051" spans="2:23" ht="5.0999999999999996" customHeight="1" x14ac:dyDescent="0.2">
      <c r="C2051" s="351"/>
      <c r="D2051" s="364"/>
      <c r="E2051" s="352"/>
      <c r="F2051" s="352"/>
      <c r="G2051" s="352"/>
      <c r="H2051" s="352"/>
      <c r="I2051" s="352"/>
      <c r="J2051" s="352"/>
      <c r="K2051" s="352"/>
      <c r="L2051" s="352"/>
      <c r="M2051" s="352"/>
      <c r="N2051" s="353"/>
    </row>
    <row r="2052" spans="2:23" ht="12.75" customHeight="1" x14ac:dyDescent="0.2">
      <c r="C2052" s="354"/>
      <c r="D2052" s="357" t="s">
        <v>117</v>
      </c>
      <c r="E2052" s="1216" t="str">
        <f>Translations!$B$831</f>
        <v>Apport d’énergie à cette sous-installation et facteur d’émission pertinent</v>
      </c>
      <c r="F2052" s="1216"/>
      <c r="G2052" s="1216"/>
      <c r="H2052" s="1216"/>
      <c r="I2052" s="1216"/>
      <c r="J2052" s="1216"/>
      <c r="K2052" s="1216"/>
      <c r="L2052" s="1216"/>
      <c r="M2052" s="1216"/>
      <c r="N2052" s="1217"/>
    </row>
    <row r="2053" spans="2:23" ht="5.0999999999999996" customHeight="1" x14ac:dyDescent="0.2">
      <c r="C2053" s="354"/>
      <c r="D2053" s="355"/>
      <c r="E2053" s="1209"/>
      <c r="F2053" s="1210"/>
      <c r="G2053" s="1210"/>
      <c r="H2053" s="1210"/>
      <c r="I2053" s="1210"/>
      <c r="J2053" s="1210"/>
      <c r="K2053" s="1210"/>
      <c r="L2053" s="1210"/>
      <c r="M2053" s="1210"/>
      <c r="N2053" s="1211"/>
    </row>
    <row r="2054" spans="2:23" ht="12.75" customHeight="1" x14ac:dyDescent="0.2">
      <c r="C2054" s="354"/>
      <c r="D2054" s="358" t="s">
        <v>118</v>
      </c>
      <c r="E2054" s="1140" t="str">
        <f>Translations!$B$249</f>
        <v>Informations relatives à la méthode appliquée</v>
      </c>
      <c r="F2054" s="1140"/>
      <c r="G2054" s="1140"/>
      <c r="H2054" s="1140"/>
      <c r="I2054" s="1140"/>
      <c r="J2054" s="1140"/>
      <c r="K2054" s="1140"/>
      <c r="L2054" s="1140"/>
      <c r="M2054" s="1140"/>
      <c r="N2054" s="1208"/>
      <c r="P2054" s="280"/>
    </row>
    <row r="2055" spans="2:23" ht="25.5" customHeight="1" x14ac:dyDescent="0.2">
      <c r="B2055" s="273"/>
      <c r="C2055" s="354"/>
      <c r="D2055" s="355"/>
      <c r="E2055" s="355"/>
      <c r="F2055" s="372"/>
      <c r="G2055" s="355"/>
      <c r="H2055" s="355"/>
      <c r="I2055" s="1215" t="str">
        <f>Translations!$B$254</f>
        <v>Source de données</v>
      </c>
      <c r="J2055" s="1215"/>
      <c r="K2055" s="1215" t="str">
        <f>Translations!$B$255</f>
        <v>Autre source de données (le cas échéant)</v>
      </c>
      <c r="L2055" s="1215"/>
      <c r="M2055" s="1215" t="str">
        <f>Translations!$B$255</f>
        <v>Autre source de données (le cas échéant)</v>
      </c>
      <c r="N2055" s="1215"/>
    </row>
    <row r="2056" spans="2:23" ht="12.75" customHeight="1" x14ac:dyDescent="0.2">
      <c r="B2056" s="273"/>
      <c r="C2056" s="354"/>
      <c r="D2056" s="358"/>
      <c r="E2056" s="360" t="s">
        <v>864</v>
      </c>
      <c r="F2056" s="1214" t="str">
        <f>Translations!$B$833</f>
        <v>Apport de combustible et de matières</v>
      </c>
      <c r="G2056" s="1214"/>
      <c r="H2056" s="1212"/>
      <c r="I2056" s="1087"/>
      <c r="J2056" s="1088"/>
      <c r="K2056" s="1089"/>
      <c r="L2056" s="1090"/>
      <c r="M2056" s="1089"/>
      <c r="N2056" s="1091"/>
    </row>
    <row r="2057" spans="2:23" ht="12.75" customHeight="1" x14ac:dyDescent="0.2">
      <c r="B2057" s="273"/>
      <c r="C2057" s="354"/>
      <c r="D2057" s="358"/>
      <c r="E2057" s="360" t="s">
        <v>865</v>
      </c>
      <c r="F2057" s="1214" t="str">
        <f>Translations!$B$826</f>
        <v>Apport d’électricité pour la production de chaleur</v>
      </c>
      <c r="G2057" s="1214"/>
      <c r="H2057" s="1212"/>
      <c r="I2057" s="1184"/>
      <c r="J2057" s="1184"/>
      <c r="K2057" s="1111"/>
      <c r="L2057" s="1111"/>
      <c r="M2057" s="1111"/>
      <c r="N2057" s="1111"/>
    </row>
    <row r="2058" spans="2:23" ht="12.75" customHeight="1" x14ac:dyDescent="0.2">
      <c r="B2058" s="273"/>
      <c r="C2058" s="354"/>
      <c r="D2058" s="358"/>
      <c r="E2058" s="360" t="s">
        <v>866</v>
      </c>
      <c r="F2058" s="1214" t="str">
        <f>Translations!$B$353</f>
        <v>Facteur d’émission pondéré</v>
      </c>
      <c r="G2058" s="1214"/>
      <c r="H2058" s="1212"/>
      <c r="I2058" s="1087"/>
      <c r="J2058" s="1088"/>
      <c r="K2058" s="1089"/>
      <c r="L2058" s="1090"/>
      <c r="M2058" s="1089"/>
      <c r="N2058" s="1091"/>
    </row>
    <row r="2059" spans="2:23" ht="5.0999999999999996" customHeight="1" x14ac:dyDescent="0.2">
      <c r="B2059" s="273"/>
      <c r="C2059" s="354"/>
      <c r="D2059" s="358"/>
      <c r="E2059" s="355"/>
      <c r="F2059" s="355"/>
      <c r="G2059" s="355"/>
      <c r="H2059" s="355"/>
      <c r="I2059" s="355"/>
      <c r="J2059" s="355"/>
      <c r="K2059" s="355"/>
      <c r="L2059" s="355"/>
      <c r="M2059" s="355"/>
      <c r="N2059" s="356"/>
    </row>
    <row r="2060" spans="2:23" ht="12.75" customHeight="1" x14ac:dyDescent="0.2">
      <c r="B2060" s="273"/>
      <c r="C2060" s="354"/>
      <c r="D2060" s="358"/>
      <c r="E2060" s="360" t="s">
        <v>867</v>
      </c>
      <c r="F2060" s="1218" t="str">
        <f>Translations!$B$257</f>
        <v>Description de la méthode appliquée</v>
      </c>
      <c r="G2060" s="1218"/>
      <c r="H2060" s="1218"/>
      <c r="I2060" s="1218"/>
      <c r="J2060" s="1218"/>
      <c r="K2060" s="1218"/>
      <c r="L2060" s="1218"/>
      <c r="M2060" s="1218"/>
      <c r="N2060" s="1219"/>
    </row>
    <row r="2061" spans="2:23" ht="5.0999999999999996" customHeight="1" x14ac:dyDescent="0.2">
      <c r="B2061" s="273"/>
      <c r="C2061" s="354"/>
      <c r="D2061" s="355"/>
      <c r="E2061" s="359"/>
      <c r="F2061" s="369"/>
      <c r="G2061" s="370"/>
      <c r="H2061" s="370"/>
      <c r="I2061" s="370"/>
      <c r="J2061" s="370"/>
      <c r="K2061" s="370"/>
      <c r="L2061" s="370"/>
      <c r="M2061" s="370"/>
      <c r="N2061" s="371"/>
    </row>
    <row r="2062" spans="2:23" ht="12.75" customHeight="1" x14ac:dyDescent="0.2">
      <c r="B2062" s="273"/>
      <c r="C2062" s="354"/>
      <c r="D2062" s="358"/>
      <c r="E2062" s="360"/>
      <c r="F2062" s="1135" t="str">
        <f>IF(I1948&lt;&gt;"",HYPERLINK("#" &amp; Q2062,EUConst_MsgDescription),"")</f>
        <v/>
      </c>
      <c r="G2062" s="1114"/>
      <c r="H2062" s="1114"/>
      <c r="I2062" s="1114"/>
      <c r="J2062" s="1114"/>
      <c r="K2062" s="1114"/>
      <c r="L2062" s="1114"/>
      <c r="M2062" s="1114"/>
      <c r="N2062" s="1115"/>
      <c r="P2062" s="24" t="s">
        <v>441</v>
      </c>
      <c r="Q2062" s="414" t="str">
        <f>"#"&amp;ADDRESS(ROW($C$10),COLUMN($C$10))</f>
        <v>#$C$10</v>
      </c>
    </row>
    <row r="2063" spans="2:23" ht="5.0999999999999996" customHeight="1" x14ac:dyDescent="0.2">
      <c r="B2063" s="273"/>
      <c r="C2063" s="354"/>
      <c r="D2063" s="358"/>
      <c r="E2063" s="361"/>
      <c r="F2063" s="1136"/>
      <c r="G2063" s="1136"/>
      <c r="H2063" s="1136"/>
      <c r="I2063" s="1136"/>
      <c r="J2063" s="1136"/>
      <c r="K2063" s="1136"/>
      <c r="L2063" s="1136"/>
      <c r="M2063" s="1136"/>
      <c r="N2063" s="1137"/>
      <c r="P2063" s="280"/>
    </row>
    <row r="2064" spans="2:23" ht="50.1" customHeight="1" x14ac:dyDescent="0.2">
      <c r="B2064" s="273"/>
      <c r="C2064" s="354"/>
      <c r="D2064" s="361"/>
      <c r="E2064" s="361"/>
      <c r="F2064" s="1077"/>
      <c r="G2064" s="1078"/>
      <c r="H2064" s="1078"/>
      <c r="I2064" s="1078"/>
      <c r="J2064" s="1078"/>
      <c r="K2064" s="1078"/>
      <c r="L2064" s="1078"/>
      <c r="M2064" s="1078"/>
      <c r="N2064" s="1079"/>
    </row>
    <row r="2065" spans="2:23" ht="5.0999999999999996" customHeight="1" thickBot="1" x14ac:dyDescent="0.25">
      <c r="B2065" s="273"/>
      <c r="C2065" s="354"/>
      <c r="D2065" s="358"/>
      <c r="E2065" s="355"/>
      <c r="F2065" s="355"/>
      <c r="G2065" s="355"/>
      <c r="H2065" s="355"/>
      <c r="I2065" s="355"/>
      <c r="J2065" s="355"/>
      <c r="K2065" s="355"/>
      <c r="L2065" s="355"/>
      <c r="M2065" s="355"/>
      <c r="N2065" s="356"/>
    </row>
    <row r="2066" spans="2:23" ht="12.75" customHeight="1" x14ac:dyDescent="0.2">
      <c r="B2066" s="273"/>
      <c r="C2066" s="354"/>
      <c r="D2066" s="358"/>
      <c r="E2066" s="360"/>
      <c r="F2066" s="1199" t="str">
        <f>Translations!$B$210</f>
        <v>Référence de fichiers externes, le cas échéant</v>
      </c>
      <c r="G2066" s="1199"/>
      <c r="H2066" s="1199"/>
      <c r="I2066" s="1199"/>
      <c r="J2066" s="1199"/>
      <c r="K2066" s="1049"/>
      <c r="L2066" s="1049"/>
      <c r="M2066" s="1049"/>
      <c r="N2066" s="1049"/>
      <c r="W2066" s="297" t="s">
        <v>417</v>
      </c>
    </row>
    <row r="2067" spans="2:23" ht="5.0999999999999996" customHeight="1" x14ac:dyDescent="0.2">
      <c r="B2067" s="273"/>
      <c r="C2067" s="354"/>
      <c r="D2067" s="358"/>
      <c r="E2067" s="355"/>
      <c r="F2067" s="355"/>
      <c r="G2067" s="355"/>
      <c r="H2067" s="355"/>
      <c r="I2067" s="355"/>
      <c r="J2067" s="355"/>
      <c r="K2067" s="355"/>
      <c r="L2067" s="355"/>
      <c r="M2067" s="355"/>
      <c r="N2067" s="356"/>
      <c r="P2067" s="280"/>
      <c r="W2067" s="283"/>
    </row>
    <row r="2068" spans="2:23" ht="12.75" customHeight="1" x14ac:dyDescent="0.2">
      <c r="B2068" s="273"/>
      <c r="C2068" s="354"/>
      <c r="D2068" s="358" t="s">
        <v>119</v>
      </c>
      <c r="E2068" s="1220" t="str">
        <f>Translations!$B$258</f>
        <v>La hiérarchie a-t-elle été respectée?</v>
      </c>
      <c r="F2068" s="1220"/>
      <c r="G2068" s="1220"/>
      <c r="H2068" s="1221"/>
      <c r="I2068" s="291"/>
      <c r="J2068" s="366" t="str">
        <f>Translations!$B$259</f>
        <v xml:space="preserve"> Si tel n'est pas le cas, pourquoi?</v>
      </c>
      <c r="K2068" s="1087"/>
      <c r="L2068" s="1088"/>
      <c r="M2068" s="1088"/>
      <c r="N2068" s="1104"/>
      <c r="P2068" s="280"/>
      <c r="W2068" s="289" t="b">
        <f>AND(I2068&lt;&gt;"",I2068=TRUE)</f>
        <v>0</v>
      </c>
    </row>
    <row r="2069" spans="2:23" ht="5.0999999999999996" customHeight="1" x14ac:dyDescent="0.2">
      <c r="B2069" s="273"/>
      <c r="C2069" s="354"/>
      <c r="D2069" s="355"/>
      <c r="E2069" s="581"/>
      <c r="F2069" s="581"/>
      <c r="G2069" s="581"/>
      <c r="H2069" s="581"/>
      <c r="I2069" s="581"/>
      <c r="J2069" s="581"/>
      <c r="K2069" s="581"/>
      <c r="L2069" s="581"/>
      <c r="M2069" s="581"/>
      <c r="N2069" s="582"/>
      <c r="P2069" s="280"/>
      <c r="V2069" s="285"/>
      <c r="W2069" s="283"/>
    </row>
    <row r="2070" spans="2:23" ht="12.75" customHeight="1" x14ac:dyDescent="0.2">
      <c r="B2070" s="273"/>
      <c r="C2070" s="354"/>
      <c r="D2070" s="367"/>
      <c r="E2070" s="367"/>
      <c r="F2070" s="1218" t="str">
        <f>Translations!$B$264</f>
        <v>Autres précisions concernant l’écart pris rapport à la hiérarchie</v>
      </c>
      <c r="G2070" s="1218"/>
      <c r="H2070" s="1218"/>
      <c r="I2070" s="1218"/>
      <c r="J2070" s="1218"/>
      <c r="K2070" s="1218"/>
      <c r="L2070" s="1218"/>
      <c r="M2070" s="1218"/>
      <c r="N2070" s="1219"/>
      <c r="P2070" s="280"/>
      <c r="V2070" s="285"/>
      <c r="W2070" s="283"/>
    </row>
    <row r="2071" spans="2:23" ht="25.5" customHeight="1" thickBot="1" x14ac:dyDescent="0.25">
      <c r="B2071" s="273"/>
      <c r="C2071" s="354"/>
      <c r="D2071" s="367"/>
      <c r="E2071" s="367"/>
      <c r="F2071" s="1077"/>
      <c r="G2071" s="1078"/>
      <c r="H2071" s="1078"/>
      <c r="I2071" s="1078"/>
      <c r="J2071" s="1078"/>
      <c r="K2071" s="1078"/>
      <c r="L2071" s="1078"/>
      <c r="M2071" s="1078"/>
      <c r="N2071" s="1079"/>
      <c r="P2071" s="280"/>
      <c r="V2071" s="285"/>
      <c r="W2071" s="300" t="b">
        <f>W2068</f>
        <v>0</v>
      </c>
    </row>
    <row r="2072" spans="2:23" ht="5.0999999999999996" customHeight="1" x14ac:dyDescent="0.2">
      <c r="B2072" s="273"/>
      <c r="C2072" s="354"/>
      <c r="D2072" s="358"/>
      <c r="E2072" s="355"/>
      <c r="F2072" s="355"/>
      <c r="G2072" s="355"/>
      <c r="H2072" s="355"/>
      <c r="I2072" s="355"/>
      <c r="J2072" s="355"/>
      <c r="K2072" s="355"/>
      <c r="L2072" s="355"/>
      <c r="M2072" s="355"/>
      <c r="N2072" s="356"/>
      <c r="W2072" s="285"/>
    </row>
    <row r="2073" spans="2:23" ht="5.0999999999999996" customHeight="1" x14ac:dyDescent="0.2">
      <c r="B2073" s="273"/>
      <c r="C2073" s="351"/>
      <c r="D2073" s="364"/>
      <c r="E2073" s="352"/>
      <c r="F2073" s="352"/>
      <c r="G2073" s="352"/>
      <c r="H2073" s="352"/>
      <c r="I2073" s="352"/>
      <c r="J2073" s="352"/>
      <c r="K2073" s="352"/>
      <c r="L2073" s="352"/>
      <c r="M2073" s="352"/>
      <c r="N2073" s="353"/>
    </row>
    <row r="2074" spans="2:23" ht="12.75" customHeight="1" x14ac:dyDescent="0.2">
      <c r="B2074" s="273"/>
      <c r="C2074" s="354"/>
      <c r="D2074" s="357" t="s">
        <v>943</v>
      </c>
      <c r="E2074" s="1216" t="str">
        <f>Translations!$B$354</f>
        <v>Importation de chaleur mesurable dans cette sous-installation et exportation à partir de celle-ci</v>
      </c>
      <c r="F2074" s="1216"/>
      <c r="G2074" s="1216"/>
      <c r="H2074" s="1216"/>
      <c r="I2074" s="1216"/>
      <c r="J2074" s="1216"/>
      <c r="K2074" s="1216"/>
      <c r="L2074" s="1216"/>
      <c r="M2074" s="1216"/>
      <c r="N2074" s="1217"/>
      <c r="P2074" s="280"/>
      <c r="S2074" s="285"/>
      <c r="T2074" s="285"/>
    </row>
    <row r="2075" spans="2:23" ht="12.75" customHeight="1" x14ac:dyDescent="0.2">
      <c r="B2075" s="273"/>
      <c r="C2075" s="354"/>
      <c r="D2075" s="358" t="s">
        <v>118</v>
      </c>
      <c r="E2075" s="1140" t="str">
        <f>Translations!$B$357</f>
        <v>Les flux de chaleur mesurable sont-ils pertinents pour la sous-installation?</v>
      </c>
      <c r="F2075" s="1140"/>
      <c r="G2075" s="1140"/>
      <c r="H2075" s="1140"/>
      <c r="I2075" s="1140"/>
      <c r="J2075" s="1140"/>
      <c r="K2075" s="1140"/>
      <c r="L2075" s="1140"/>
      <c r="M2075" s="1141"/>
      <c r="N2075" s="1141"/>
      <c r="P2075" s="280"/>
    </row>
    <row r="2076" spans="2:23" ht="12.75" customHeight="1" x14ac:dyDescent="0.2">
      <c r="B2076" s="273"/>
      <c r="C2076" s="354"/>
      <c r="D2076" s="358"/>
      <c r="E2076" s="355"/>
      <c r="F2076" s="355"/>
      <c r="G2076" s="355"/>
      <c r="H2076" s="355"/>
      <c r="I2076" s="355"/>
      <c r="J2076" s="1121" t="str">
        <f>IF(I1948="","",IF(AND(M2075&lt;&gt;"",M2075=FALSE),HYPERLINK(Q2076,EUconst_MsgGoOn),""))</f>
        <v/>
      </c>
      <c r="K2076" s="1122"/>
      <c r="L2076" s="1122"/>
      <c r="M2076" s="1122"/>
      <c r="N2076" s="1123"/>
      <c r="P2076" s="24" t="s">
        <v>441</v>
      </c>
      <c r="Q2076" s="414" t="str">
        <f>"#"&amp;ADDRESS(ROW(D2116),COLUMN(D2116))</f>
        <v>#$D$2116</v>
      </c>
    </row>
    <row r="2077" spans="2:23" ht="5.0999999999999996" customHeight="1" x14ac:dyDescent="0.2">
      <c r="B2077" s="273"/>
      <c r="C2077" s="354"/>
      <c r="D2077" s="358"/>
      <c r="E2077" s="358"/>
      <c r="F2077" s="358"/>
      <c r="G2077" s="358"/>
      <c r="H2077" s="358"/>
      <c r="I2077" s="358"/>
      <c r="J2077" s="358"/>
      <c r="K2077" s="358"/>
      <c r="L2077" s="358"/>
      <c r="M2077" s="358"/>
      <c r="N2077" s="365"/>
      <c r="P2077" s="24"/>
    </row>
    <row r="2078" spans="2:23" ht="12.75" customHeight="1" x14ac:dyDescent="0.2">
      <c r="B2078" s="273"/>
      <c r="C2078" s="354"/>
      <c r="D2078" s="358" t="s">
        <v>119</v>
      </c>
      <c r="E2078" s="1140" t="str">
        <f>Translations!$B$249</f>
        <v>Informations relatives à la méthode appliquée</v>
      </c>
      <c r="F2078" s="1140"/>
      <c r="G2078" s="1140"/>
      <c r="H2078" s="1140"/>
      <c r="I2078" s="1140"/>
      <c r="J2078" s="1140"/>
      <c r="K2078" s="1140"/>
      <c r="L2078" s="1140"/>
      <c r="M2078" s="1140"/>
      <c r="N2078" s="1208"/>
      <c r="P2078" s="280"/>
    </row>
    <row r="2079" spans="2:23" ht="25.5" customHeight="1" thickBot="1" x14ac:dyDescent="0.25">
      <c r="B2079" s="273"/>
      <c r="C2079" s="354"/>
      <c r="D2079" s="355"/>
      <c r="E2079" s="355"/>
      <c r="F2079" s="355"/>
      <c r="G2079" s="355"/>
      <c r="H2079" s="355"/>
      <c r="I2079" s="1215" t="str">
        <f>Translations!$B$254</f>
        <v>Source de données</v>
      </c>
      <c r="J2079" s="1215"/>
      <c r="K2079" s="1215" t="str">
        <f>Translations!$B$255</f>
        <v>Autre source de données (le cas échéant)</v>
      </c>
      <c r="L2079" s="1215"/>
      <c r="M2079" s="1215" t="str">
        <f>Translations!$B$255</f>
        <v>Autre source de données (le cas échéant)</v>
      </c>
      <c r="N2079" s="1215"/>
      <c r="P2079" s="280"/>
      <c r="W2079" s="274" t="s">
        <v>417</v>
      </c>
    </row>
    <row r="2080" spans="2:23" ht="12.75" customHeight="1" x14ac:dyDescent="0.2">
      <c r="B2080" s="273"/>
      <c r="C2080" s="354"/>
      <c r="D2080" s="358"/>
      <c r="E2080" s="360" t="s">
        <v>864</v>
      </c>
      <c r="F2080" s="1222" t="str">
        <f>Translations!$B$359</f>
        <v>Chaleur mesurable importée</v>
      </c>
      <c r="G2080" s="1222"/>
      <c r="H2080" s="1223"/>
      <c r="I2080" s="1082"/>
      <c r="J2080" s="1083"/>
      <c r="K2080" s="1084"/>
      <c r="L2080" s="1085"/>
      <c r="M2080" s="1084"/>
      <c r="N2080" s="1086"/>
      <c r="W2080" s="281" t="b">
        <f>AND(M2075&lt;&gt;"",M2075=FALSE)</f>
        <v>0</v>
      </c>
    </row>
    <row r="2081" spans="1:23" ht="12.75" customHeight="1" x14ac:dyDescent="0.2">
      <c r="B2081" s="273"/>
      <c r="C2081" s="354"/>
      <c r="D2081" s="358"/>
      <c r="E2081" s="360" t="s">
        <v>865</v>
      </c>
      <c r="F2081" s="1224" t="str">
        <f>Translations!$B$360</f>
        <v>Chaleur mesurable issue de pâte à papier</v>
      </c>
      <c r="G2081" s="1224"/>
      <c r="H2081" s="1225"/>
      <c r="I2081" s="1226"/>
      <c r="J2081" s="1227"/>
      <c r="K2081" s="1138"/>
      <c r="L2081" s="1228"/>
      <c r="M2081" s="1138"/>
      <c r="N2081" s="1139"/>
      <c r="W2081" s="282" t="b">
        <f>W2080</f>
        <v>0</v>
      </c>
    </row>
    <row r="2082" spans="1:23" ht="12.75" customHeight="1" x14ac:dyDescent="0.2">
      <c r="B2082" s="273"/>
      <c r="C2082" s="354"/>
      <c r="D2082" s="358"/>
      <c r="E2082" s="360" t="s">
        <v>866</v>
      </c>
      <c r="F2082" s="1224" t="str">
        <f>Translations!$B$361</f>
        <v>Chaleur mesurable issue de la production d’acide nitrique</v>
      </c>
      <c r="G2082" s="1224"/>
      <c r="H2082" s="1225"/>
      <c r="I2082" s="1226"/>
      <c r="J2082" s="1227"/>
      <c r="K2082" s="1138"/>
      <c r="L2082" s="1228"/>
      <c r="M2082" s="1138"/>
      <c r="N2082" s="1139"/>
      <c r="W2082" s="282" t="b">
        <f>W2081</f>
        <v>0</v>
      </c>
    </row>
    <row r="2083" spans="1:23" ht="12.75" customHeight="1" x14ac:dyDescent="0.2">
      <c r="B2083" s="273"/>
      <c r="C2083" s="354"/>
      <c r="D2083" s="358"/>
      <c r="E2083" s="360" t="s">
        <v>867</v>
      </c>
      <c r="F2083" s="1229" t="str">
        <f>Translations!$B$362</f>
        <v>Chaleur mesurable exportée</v>
      </c>
      <c r="G2083" s="1229"/>
      <c r="H2083" s="1230"/>
      <c r="I2083" s="1094"/>
      <c r="J2083" s="1131"/>
      <c r="K2083" s="1096"/>
      <c r="L2083" s="1132"/>
      <c r="M2083" s="1096"/>
      <c r="N2083" s="1097"/>
      <c r="W2083" s="282" t="b">
        <f>W2082</f>
        <v>0</v>
      </c>
    </row>
    <row r="2084" spans="1:23" ht="12.75" customHeight="1" x14ac:dyDescent="0.2">
      <c r="B2084" s="273"/>
      <c r="C2084" s="354"/>
      <c r="D2084" s="358"/>
      <c r="E2084" s="360" t="s">
        <v>868</v>
      </c>
      <c r="F2084" s="1214" t="str">
        <f>Translations!$B$274</f>
        <v xml:space="preserve">Flux de chaleur mesurable nette </v>
      </c>
      <c r="G2084" s="1214"/>
      <c r="H2084" s="1212"/>
      <c r="I2084" s="1087"/>
      <c r="J2084" s="1088"/>
      <c r="K2084" s="1089"/>
      <c r="L2084" s="1090"/>
      <c r="M2084" s="1089"/>
      <c r="N2084" s="1091"/>
      <c r="W2084" s="282" t="b">
        <f>W2083</f>
        <v>0</v>
      </c>
    </row>
    <row r="2085" spans="1:23" ht="5.0999999999999996" customHeight="1" x14ac:dyDescent="0.2">
      <c r="B2085" s="273"/>
      <c r="C2085" s="354"/>
      <c r="D2085" s="358"/>
      <c r="E2085" s="355"/>
      <c r="F2085" s="355"/>
      <c r="G2085" s="355"/>
      <c r="H2085" s="355"/>
      <c r="I2085" s="355"/>
      <c r="J2085" s="355"/>
      <c r="K2085" s="355"/>
      <c r="L2085" s="355"/>
      <c r="M2085" s="355"/>
      <c r="N2085" s="356"/>
      <c r="P2085" s="280"/>
      <c r="W2085" s="283"/>
    </row>
    <row r="2086" spans="1:23" ht="12.75" customHeight="1" x14ac:dyDescent="0.2">
      <c r="B2086" s="273"/>
      <c r="C2086" s="354"/>
      <c r="D2086" s="358"/>
      <c r="E2086" s="360" t="s">
        <v>868</v>
      </c>
      <c r="F2086" s="1218" t="str">
        <f>Translations!$B$257</f>
        <v>Description de la méthode appliquée</v>
      </c>
      <c r="G2086" s="1218"/>
      <c r="H2086" s="1218"/>
      <c r="I2086" s="1218"/>
      <c r="J2086" s="1218"/>
      <c r="K2086" s="1218"/>
      <c r="L2086" s="1218"/>
      <c r="M2086" s="1218"/>
      <c r="N2086" s="1219"/>
      <c r="P2086" s="280"/>
      <c r="W2086" s="283"/>
    </row>
    <row r="2087" spans="1:23" ht="5.0999999999999996" customHeight="1" x14ac:dyDescent="0.2">
      <c r="B2087" s="273"/>
      <c r="C2087" s="354"/>
      <c r="D2087" s="355"/>
      <c r="E2087" s="359"/>
      <c r="F2087" s="577"/>
      <c r="G2087" s="584"/>
      <c r="H2087" s="584"/>
      <c r="I2087" s="584"/>
      <c r="J2087" s="584"/>
      <c r="K2087" s="584"/>
      <c r="L2087" s="584"/>
      <c r="M2087" s="584"/>
      <c r="N2087" s="585"/>
      <c r="W2087" s="283"/>
    </row>
    <row r="2088" spans="1:23" ht="12.75" customHeight="1" x14ac:dyDescent="0.2">
      <c r="B2088" s="273"/>
      <c r="C2088" s="354"/>
      <c r="D2088" s="358"/>
      <c r="E2088" s="360"/>
      <c r="F2088" s="1135" t="str">
        <f>IF(I1948&lt;&gt;"",HYPERLINK("#" &amp; Q2088,EUConst_MsgDescription),"")</f>
        <v/>
      </c>
      <c r="G2088" s="1114"/>
      <c r="H2088" s="1114"/>
      <c r="I2088" s="1114"/>
      <c r="J2088" s="1114"/>
      <c r="K2088" s="1114"/>
      <c r="L2088" s="1114"/>
      <c r="M2088" s="1114"/>
      <c r="N2088" s="1115"/>
      <c r="P2088" s="24" t="s">
        <v>441</v>
      </c>
      <c r="Q2088" s="414" t="str">
        <f>"#"&amp;ADDRESS(ROW($C$10),COLUMN($C$10))</f>
        <v>#$C$10</v>
      </c>
      <c r="W2088" s="283"/>
    </row>
    <row r="2089" spans="1:23" ht="5.0999999999999996" customHeight="1" x14ac:dyDescent="0.2">
      <c r="C2089" s="354"/>
      <c r="D2089" s="358"/>
      <c r="E2089" s="361"/>
      <c r="F2089" s="1136"/>
      <c r="G2089" s="1136"/>
      <c r="H2089" s="1136"/>
      <c r="I2089" s="1136"/>
      <c r="J2089" s="1136"/>
      <c r="K2089" s="1136"/>
      <c r="L2089" s="1136"/>
      <c r="M2089" s="1136"/>
      <c r="N2089" s="1137"/>
      <c r="P2089" s="280"/>
      <c r="W2089" s="283"/>
    </row>
    <row r="2090" spans="1:23" s="278" customFormat="1" ht="50.1" customHeight="1" x14ac:dyDescent="0.2">
      <c r="A2090" s="285"/>
      <c r="B2090" s="12"/>
      <c r="C2090" s="354"/>
      <c r="D2090" s="361"/>
      <c r="E2090" s="361"/>
      <c r="F2090" s="1077"/>
      <c r="G2090" s="1078"/>
      <c r="H2090" s="1078"/>
      <c r="I2090" s="1078"/>
      <c r="J2090" s="1078"/>
      <c r="K2090" s="1078"/>
      <c r="L2090" s="1078"/>
      <c r="M2090" s="1078"/>
      <c r="N2090" s="1079"/>
      <c r="O2090" s="38"/>
      <c r="P2090" s="284"/>
      <c r="Q2090" s="285"/>
      <c r="R2090" s="285"/>
      <c r="S2090" s="274"/>
      <c r="T2090" s="274"/>
      <c r="U2090" s="285"/>
      <c r="V2090" s="285"/>
      <c r="W2090" s="286" t="b">
        <f>W2084</f>
        <v>0</v>
      </c>
    </row>
    <row r="2091" spans="1:23" ht="5.0999999999999996" customHeight="1" x14ac:dyDescent="0.2">
      <c r="C2091" s="354"/>
      <c r="D2091" s="358"/>
      <c r="E2091" s="355"/>
      <c r="F2091" s="355"/>
      <c r="G2091" s="355"/>
      <c r="H2091" s="355"/>
      <c r="I2091" s="355"/>
      <c r="J2091" s="355"/>
      <c r="K2091" s="355"/>
      <c r="L2091" s="355"/>
      <c r="M2091" s="355"/>
      <c r="N2091" s="356"/>
      <c r="W2091" s="283"/>
    </row>
    <row r="2092" spans="1:23" ht="12.75" customHeight="1" x14ac:dyDescent="0.2">
      <c r="C2092" s="354"/>
      <c r="D2092" s="358"/>
      <c r="E2092" s="360"/>
      <c r="F2092" s="1199" t="str">
        <f>Translations!$B$210</f>
        <v>Référence de fichiers externes, le cas échéant</v>
      </c>
      <c r="G2092" s="1199"/>
      <c r="H2092" s="1199"/>
      <c r="I2092" s="1199"/>
      <c r="J2092" s="1199"/>
      <c r="K2092" s="1049"/>
      <c r="L2092" s="1049"/>
      <c r="M2092" s="1049"/>
      <c r="N2092" s="1049"/>
      <c r="W2092" s="286" t="b">
        <f>W2090</f>
        <v>0</v>
      </c>
    </row>
    <row r="2093" spans="1:23" ht="5.0999999999999996" customHeight="1" x14ac:dyDescent="0.2">
      <c r="C2093" s="354"/>
      <c r="D2093" s="358"/>
      <c r="E2093" s="355"/>
      <c r="F2093" s="355"/>
      <c r="G2093" s="355"/>
      <c r="H2093" s="355"/>
      <c r="I2093" s="355"/>
      <c r="J2093" s="355"/>
      <c r="K2093" s="355"/>
      <c r="L2093" s="355"/>
      <c r="M2093" s="355"/>
      <c r="N2093" s="356"/>
      <c r="P2093" s="280"/>
      <c r="V2093" s="285"/>
      <c r="W2093" s="283"/>
    </row>
    <row r="2094" spans="1:23" ht="12.75" customHeight="1" x14ac:dyDescent="0.2">
      <c r="C2094" s="354"/>
      <c r="D2094" s="358" t="s">
        <v>120</v>
      </c>
      <c r="E2094" s="1220" t="str">
        <f>Translations!$B$258</f>
        <v>La hiérarchie a-t-elle été respectée?</v>
      </c>
      <c r="F2094" s="1220"/>
      <c r="G2094" s="1220"/>
      <c r="H2094" s="1221"/>
      <c r="I2094" s="291"/>
      <c r="J2094" s="366" t="str">
        <f>Translations!$B$259</f>
        <v xml:space="preserve"> Si tel n'est pas le cas, pourquoi?</v>
      </c>
      <c r="K2094" s="1087"/>
      <c r="L2094" s="1088"/>
      <c r="M2094" s="1088"/>
      <c r="N2094" s="1104"/>
      <c r="P2094" s="280"/>
      <c r="V2094" s="288" t="b">
        <f>W2092</f>
        <v>0</v>
      </c>
      <c r="W2094" s="289" t="b">
        <f>OR(W2090,AND(I2094&lt;&gt;"",I2094=TRUE))</f>
        <v>0</v>
      </c>
    </row>
    <row r="2095" spans="1:23" ht="5.0999999999999996" customHeight="1" x14ac:dyDescent="0.2">
      <c r="C2095" s="354"/>
      <c r="D2095" s="355"/>
      <c r="E2095" s="581"/>
      <c r="F2095" s="581"/>
      <c r="G2095" s="581"/>
      <c r="H2095" s="581"/>
      <c r="I2095" s="581"/>
      <c r="J2095" s="581"/>
      <c r="K2095" s="581"/>
      <c r="L2095" s="581"/>
      <c r="M2095" s="581"/>
      <c r="N2095" s="582"/>
      <c r="P2095" s="280"/>
      <c r="V2095" s="285"/>
      <c r="W2095" s="283"/>
    </row>
    <row r="2096" spans="1:23" ht="12.75" customHeight="1" x14ac:dyDescent="0.2">
      <c r="C2096" s="354"/>
      <c r="D2096" s="367"/>
      <c r="E2096" s="367"/>
      <c r="F2096" s="1218" t="str">
        <f>Translations!$B$264</f>
        <v>Autres précisions concernant l’écart pris rapport à la hiérarchie</v>
      </c>
      <c r="G2096" s="1218"/>
      <c r="H2096" s="1218"/>
      <c r="I2096" s="1218"/>
      <c r="J2096" s="1218"/>
      <c r="K2096" s="1218"/>
      <c r="L2096" s="1218"/>
      <c r="M2096" s="1218"/>
      <c r="N2096" s="1219"/>
      <c r="P2096" s="280"/>
      <c r="V2096" s="285"/>
      <c r="W2096" s="283"/>
    </row>
    <row r="2097" spans="1:23" ht="25.5" customHeight="1" x14ac:dyDescent="0.2">
      <c r="C2097" s="354"/>
      <c r="D2097" s="367"/>
      <c r="E2097" s="367"/>
      <c r="F2097" s="1077"/>
      <c r="G2097" s="1078"/>
      <c r="H2097" s="1078"/>
      <c r="I2097" s="1078"/>
      <c r="J2097" s="1078"/>
      <c r="K2097" s="1078"/>
      <c r="L2097" s="1078"/>
      <c r="M2097" s="1078"/>
      <c r="N2097" s="1079"/>
      <c r="P2097" s="280"/>
      <c r="V2097" s="285"/>
      <c r="W2097" s="286" t="b">
        <f>W2094</f>
        <v>0</v>
      </c>
    </row>
    <row r="2098" spans="1:23" ht="5.0999999999999996" customHeight="1" x14ac:dyDescent="0.2">
      <c r="C2098" s="354"/>
      <c r="D2098" s="355"/>
      <c r="E2098" s="581"/>
      <c r="F2098" s="581"/>
      <c r="G2098" s="581"/>
      <c r="H2098" s="581"/>
      <c r="I2098" s="581"/>
      <c r="J2098" s="581"/>
      <c r="K2098" s="581"/>
      <c r="L2098" s="581"/>
      <c r="M2098" s="581"/>
      <c r="N2098" s="582"/>
      <c r="P2098" s="280"/>
      <c r="V2098" s="285"/>
      <c r="W2098" s="283"/>
    </row>
    <row r="2099" spans="1:23" ht="12.75" customHeight="1" x14ac:dyDescent="0.2">
      <c r="C2099" s="354"/>
      <c r="D2099" s="358" t="s">
        <v>121</v>
      </c>
      <c r="E2099" s="1140" t="str">
        <f>Translations!$B$363</f>
        <v>Description de la méthode de détermination des facteurs d’émission correspondants conformément à l’annexe VII, sections 10.1.2 et 10.1.3, des RATG.</v>
      </c>
      <c r="F2099" s="1140"/>
      <c r="G2099" s="1140"/>
      <c r="H2099" s="1140"/>
      <c r="I2099" s="1140"/>
      <c r="J2099" s="1140"/>
      <c r="K2099" s="1140"/>
      <c r="L2099" s="1140"/>
      <c r="M2099" s="1140"/>
      <c r="N2099" s="1208"/>
      <c r="P2099" s="280"/>
      <c r="V2099" s="285"/>
      <c r="W2099" s="283"/>
    </row>
    <row r="2100" spans="1:23" ht="5.0999999999999996" customHeight="1" x14ac:dyDescent="0.2">
      <c r="C2100" s="354"/>
      <c r="D2100" s="355"/>
      <c r="E2100" s="359"/>
      <c r="F2100" s="577"/>
      <c r="G2100" s="584"/>
      <c r="H2100" s="584"/>
      <c r="I2100" s="584"/>
      <c r="J2100" s="584"/>
      <c r="K2100" s="584"/>
      <c r="L2100" s="584"/>
      <c r="M2100" s="584"/>
      <c r="N2100" s="585"/>
      <c r="W2100" s="283"/>
    </row>
    <row r="2101" spans="1:23" ht="12.75" customHeight="1" x14ac:dyDescent="0.2">
      <c r="C2101" s="354"/>
      <c r="D2101" s="358"/>
      <c r="E2101" s="360"/>
      <c r="F2101" s="1135" t="str">
        <f>IF(I1948&lt;&gt;"",HYPERLINK("#" &amp; Q2101,EUConst_MsgDescription),"")</f>
        <v/>
      </c>
      <c r="G2101" s="1114"/>
      <c r="H2101" s="1114"/>
      <c r="I2101" s="1114"/>
      <c r="J2101" s="1114"/>
      <c r="K2101" s="1114"/>
      <c r="L2101" s="1114"/>
      <c r="M2101" s="1114"/>
      <c r="N2101" s="1115"/>
      <c r="P2101" s="24" t="s">
        <v>441</v>
      </c>
      <c r="Q2101" s="414" t="str">
        <f>"#"&amp;ADDRESS(ROW($C$10),COLUMN($C$10))</f>
        <v>#$C$10</v>
      </c>
      <c r="W2101" s="283"/>
    </row>
    <row r="2102" spans="1:23" ht="5.0999999999999996" customHeight="1" x14ac:dyDescent="0.2">
      <c r="C2102" s="354"/>
      <c r="D2102" s="358"/>
      <c r="E2102" s="361"/>
      <c r="F2102" s="1136"/>
      <c r="G2102" s="1136"/>
      <c r="H2102" s="1136"/>
      <c r="I2102" s="1136"/>
      <c r="J2102" s="1136"/>
      <c r="K2102" s="1136"/>
      <c r="L2102" s="1136"/>
      <c r="M2102" s="1136"/>
      <c r="N2102" s="1137"/>
      <c r="P2102" s="280"/>
      <c r="W2102" s="283"/>
    </row>
    <row r="2103" spans="1:23" s="278" customFormat="1" ht="50.1" customHeight="1" x14ac:dyDescent="0.2">
      <c r="A2103" s="285"/>
      <c r="B2103" s="12"/>
      <c r="C2103" s="354"/>
      <c r="D2103" s="367"/>
      <c r="E2103" s="368"/>
      <c r="F2103" s="1077"/>
      <c r="G2103" s="1078"/>
      <c r="H2103" s="1078"/>
      <c r="I2103" s="1078"/>
      <c r="J2103" s="1078"/>
      <c r="K2103" s="1078"/>
      <c r="L2103" s="1078"/>
      <c r="M2103" s="1078"/>
      <c r="N2103" s="1079"/>
      <c r="O2103" s="38"/>
      <c r="P2103" s="301"/>
      <c r="Q2103" s="274"/>
      <c r="R2103" s="285"/>
      <c r="S2103" s="274"/>
      <c r="T2103" s="274"/>
      <c r="U2103" s="285"/>
      <c r="V2103" s="285"/>
      <c r="W2103" s="286" t="b">
        <f>W2092</f>
        <v>0</v>
      </c>
    </row>
    <row r="2104" spans="1:23" ht="5.0999999999999996" customHeight="1" x14ac:dyDescent="0.2">
      <c r="C2104" s="354"/>
      <c r="D2104" s="358"/>
      <c r="E2104" s="355"/>
      <c r="F2104" s="355"/>
      <c r="G2104" s="355"/>
      <c r="H2104" s="355"/>
      <c r="I2104" s="355"/>
      <c r="J2104" s="355"/>
      <c r="K2104" s="355"/>
      <c r="L2104" s="355"/>
      <c r="M2104" s="355"/>
      <c r="N2104" s="356"/>
      <c r="W2104" s="283"/>
    </row>
    <row r="2105" spans="1:23" ht="12.75" customHeight="1" x14ac:dyDescent="0.2">
      <c r="C2105" s="354"/>
      <c r="D2105" s="358"/>
      <c r="E2105" s="360"/>
      <c r="F2105" s="1199" t="str">
        <f>Translations!$B$210</f>
        <v>Référence de fichiers externes, le cas échéant</v>
      </c>
      <c r="G2105" s="1199"/>
      <c r="H2105" s="1199"/>
      <c r="I2105" s="1199"/>
      <c r="J2105" s="1199"/>
      <c r="K2105" s="1049"/>
      <c r="L2105" s="1049"/>
      <c r="M2105" s="1049"/>
      <c r="N2105" s="1049"/>
      <c r="W2105" s="286" t="b">
        <f>W2103</f>
        <v>0</v>
      </c>
    </row>
    <row r="2106" spans="1:23" ht="5.0999999999999996" customHeight="1" x14ac:dyDescent="0.2">
      <c r="C2106" s="354"/>
      <c r="D2106" s="355"/>
      <c r="E2106" s="581"/>
      <c r="F2106" s="581"/>
      <c r="G2106" s="581"/>
      <c r="H2106" s="581"/>
      <c r="I2106" s="581"/>
      <c r="J2106" s="581"/>
      <c r="K2106" s="581"/>
      <c r="L2106" s="581"/>
      <c r="M2106" s="581"/>
      <c r="N2106" s="582"/>
      <c r="P2106" s="280"/>
      <c r="R2106" s="285"/>
      <c r="V2106" s="285"/>
      <c r="W2106" s="283"/>
    </row>
    <row r="2107" spans="1:23" ht="12.75" customHeight="1" x14ac:dyDescent="0.2">
      <c r="C2107" s="354"/>
      <c r="D2107" s="358" t="s">
        <v>122</v>
      </c>
      <c r="E2107" s="1140" t="str">
        <f>Translations!$B$366</f>
        <v>Les flux de chaleur mesurable importés de sous-installations produisant de la pâte à papier sont-ils pertinents?</v>
      </c>
      <c r="F2107" s="1140"/>
      <c r="G2107" s="1140"/>
      <c r="H2107" s="1140"/>
      <c r="I2107" s="1140"/>
      <c r="J2107" s="1140"/>
      <c r="K2107" s="1140"/>
      <c r="L2107" s="1140"/>
      <c r="M2107" s="1141"/>
      <c r="N2107" s="1141"/>
      <c r="P2107" s="280"/>
      <c r="R2107" s="285"/>
      <c r="V2107" s="285"/>
      <c r="W2107" s="286" t="b">
        <f>W2105</f>
        <v>0</v>
      </c>
    </row>
    <row r="2108" spans="1:23" ht="5.0999999999999996" customHeight="1" x14ac:dyDescent="0.2">
      <c r="C2108" s="354"/>
      <c r="D2108" s="355"/>
      <c r="E2108" s="581"/>
      <c r="F2108" s="581"/>
      <c r="G2108" s="581"/>
      <c r="H2108" s="581"/>
      <c r="I2108" s="581"/>
      <c r="J2108" s="581"/>
      <c r="K2108" s="581"/>
      <c r="L2108" s="581"/>
      <c r="M2108" s="581"/>
      <c r="N2108" s="582"/>
      <c r="P2108" s="280"/>
      <c r="R2108" s="285"/>
      <c r="V2108" s="285"/>
      <c r="W2108" s="283"/>
    </row>
    <row r="2109" spans="1:23" ht="12.75" customHeight="1" x14ac:dyDescent="0.2">
      <c r="C2109" s="354"/>
      <c r="D2109" s="355"/>
      <c r="E2109" s="355"/>
      <c r="F2109" s="1218" t="str">
        <f>Translations!$B$257</f>
        <v>Description de la méthode appliquée</v>
      </c>
      <c r="G2109" s="1218"/>
      <c r="H2109" s="1218"/>
      <c r="I2109" s="1218"/>
      <c r="J2109" s="1218"/>
      <c r="K2109" s="1218"/>
      <c r="L2109" s="1218"/>
      <c r="M2109" s="1218"/>
      <c r="N2109" s="1219"/>
      <c r="P2109" s="280"/>
      <c r="R2109" s="285"/>
      <c r="V2109" s="285"/>
      <c r="W2109" s="283"/>
    </row>
    <row r="2110" spans="1:23" ht="5.0999999999999996" customHeight="1" x14ac:dyDescent="0.2">
      <c r="C2110" s="354"/>
      <c r="D2110" s="355"/>
      <c r="E2110" s="581"/>
      <c r="F2110" s="581"/>
      <c r="G2110" s="581"/>
      <c r="H2110" s="581"/>
      <c r="I2110" s="581"/>
      <c r="J2110" s="581"/>
      <c r="K2110" s="581"/>
      <c r="L2110" s="581"/>
      <c r="M2110" s="581"/>
      <c r="N2110" s="582"/>
      <c r="P2110" s="280"/>
      <c r="R2110" s="285"/>
      <c r="V2110" s="285"/>
      <c r="W2110" s="283"/>
    </row>
    <row r="2111" spans="1:23" ht="12.75" customHeight="1" x14ac:dyDescent="0.2">
      <c r="C2111" s="354"/>
      <c r="D2111" s="358"/>
      <c r="E2111" s="360"/>
      <c r="F2111" s="1135" t="str">
        <f>IF(I1948&lt;&gt;"",HYPERLINK("#" &amp; Q2111,EUConst_MsgDescription),"")</f>
        <v/>
      </c>
      <c r="G2111" s="1114"/>
      <c r="H2111" s="1114"/>
      <c r="I2111" s="1114"/>
      <c r="J2111" s="1114"/>
      <c r="K2111" s="1114"/>
      <c r="L2111" s="1114"/>
      <c r="M2111" s="1114"/>
      <c r="N2111" s="1115"/>
      <c r="P2111" s="24" t="s">
        <v>441</v>
      </c>
      <c r="Q2111" s="414" t="str">
        <f>"#"&amp;ADDRESS(ROW($C$10),COLUMN($C$10))</f>
        <v>#$C$10</v>
      </c>
      <c r="W2111" s="283"/>
    </row>
    <row r="2112" spans="1:23" ht="5.0999999999999996" customHeight="1" x14ac:dyDescent="0.2">
      <c r="C2112" s="354"/>
      <c r="D2112" s="358"/>
      <c r="E2112" s="361"/>
      <c r="F2112" s="1136"/>
      <c r="G2112" s="1136"/>
      <c r="H2112" s="1136"/>
      <c r="I2112" s="1136"/>
      <c r="J2112" s="1136"/>
      <c r="K2112" s="1136"/>
      <c r="L2112" s="1136"/>
      <c r="M2112" s="1136"/>
      <c r="N2112" s="1137"/>
      <c r="P2112" s="280"/>
      <c r="W2112" s="283"/>
    </row>
    <row r="2113" spans="2:23" ht="50.1" customHeight="1" thickBot="1" x14ac:dyDescent="0.25">
      <c r="C2113" s="354"/>
      <c r="D2113" s="355"/>
      <c r="E2113" s="355"/>
      <c r="F2113" s="1077"/>
      <c r="G2113" s="1078"/>
      <c r="H2113" s="1078"/>
      <c r="I2113" s="1078"/>
      <c r="J2113" s="1078"/>
      <c r="K2113" s="1078"/>
      <c r="L2113" s="1078"/>
      <c r="M2113" s="1078"/>
      <c r="N2113" s="1079"/>
      <c r="P2113" s="280"/>
      <c r="R2113" s="285"/>
      <c r="V2113" s="285"/>
      <c r="W2113" s="302" t="b">
        <f>OR(W2107,AND(M2107&lt;&gt;"",M2107=FALSE))</f>
        <v>0</v>
      </c>
    </row>
    <row r="2114" spans="2:23" ht="5.0999999999999996" customHeight="1" x14ac:dyDescent="0.2">
      <c r="C2114" s="354"/>
      <c r="D2114" s="358"/>
      <c r="E2114" s="355"/>
      <c r="F2114" s="355"/>
      <c r="G2114" s="355"/>
      <c r="H2114" s="355"/>
      <c r="I2114" s="355"/>
      <c r="J2114" s="355"/>
      <c r="K2114" s="355"/>
      <c r="L2114" s="355"/>
      <c r="M2114" s="355"/>
      <c r="N2114" s="356"/>
    </row>
    <row r="2115" spans="2:23" ht="5.0999999999999996" customHeight="1" x14ac:dyDescent="0.2">
      <c r="B2115" s="273"/>
      <c r="C2115" s="351"/>
      <c r="D2115" s="364"/>
      <c r="E2115" s="352"/>
      <c r="F2115" s="352"/>
      <c r="G2115" s="352"/>
      <c r="H2115" s="352"/>
      <c r="I2115" s="352"/>
      <c r="J2115" s="352"/>
      <c r="K2115" s="352"/>
      <c r="L2115" s="352"/>
      <c r="M2115" s="352"/>
      <c r="N2115" s="353"/>
    </row>
    <row r="2116" spans="2:23" ht="12.75" customHeight="1" x14ac:dyDescent="0.2">
      <c r="B2116" s="273"/>
      <c r="C2116" s="354"/>
      <c r="D2116" s="357" t="s">
        <v>951</v>
      </c>
      <c r="E2116" s="1216" t="str">
        <f>Translations!$B$367</f>
        <v>Bilan des gaz résiduaires pour cette sous-installation</v>
      </c>
      <c r="F2116" s="1216"/>
      <c r="G2116" s="1216"/>
      <c r="H2116" s="1216"/>
      <c r="I2116" s="1216"/>
      <c r="J2116" s="1216"/>
      <c r="K2116" s="1216"/>
      <c r="L2116" s="1216"/>
      <c r="M2116" s="1216"/>
      <c r="N2116" s="1217"/>
    </row>
    <row r="2117" spans="2:23" ht="12.75" customHeight="1" x14ac:dyDescent="0.2">
      <c r="B2117" s="273"/>
      <c r="C2117" s="354"/>
      <c r="D2117" s="358" t="s">
        <v>118</v>
      </c>
      <c r="E2117" s="1140" t="str">
        <f>Translations!$B$370</f>
        <v>Des gaz résiduaires sont-ils pertinents pour cette sous-installation?</v>
      </c>
      <c r="F2117" s="1140"/>
      <c r="G2117" s="1140"/>
      <c r="H2117" s="1140"/>
      <c r="I2117" s="1140"/>
      <c r="J2117" s="1140"/>
      <c r="K2117" s="1140"/>
      <c r="L2117" s="1140"/>
      <c r="M2117" s="1141"/>
      <c r="N2117" s="1141"/>
    </row>
    <row r="2118" spans="2:23" ht="12.75" customHeight="1" x14ac:dyDescent="0.2">
      <c r="B2118" s="273"/>
      <c r="C2118" s="354"/>
      <c r="D2118" s="358"/>
      <c r="E2118" s="355"/>
      <c r="F2118" s="355"/>
      <c r="G2118" s="355"/>
      <c r="H2118" s="355"/>
      <c r="I2118" s="355"/>
      <c r="J2118" s="1121" t="str">
        <f>IF(I1948="","",IF(AND(M2117&lt;&gt;"",M2117=FALSE),HYPERLINK(Q2118,EUconst_MsgGoOn),""))</f>
        <v/>
      </c>
      <c r="K2118" s="1122"/>
      <c r="L2118" s="1122"/>
      <c r="M2118" s="1122"/>
      <c r="N2118" s="1123"/>
      <c r="P2118" s="24" t="s">
        <v>441</v>
      </c>
      <c r="Q2118" s="414" t="str">
        <f>"#JUMP_F"&amp;P1948+1</f>
        <v>#JUMP_F2</v>
      </c>
    </row>
    <row r="2119" spans="2:23" ht="5.0999999999999996" customHeight="1" x14ac:dyDescent="0.2">
      <c r="B2119" s="273"/>
      <c r="C2119" s="354"/>
      <c r="D2119" s="358"/>
      <c r="E2119" s="355"/>
      <c r="F2119" s="355"/>
      <c r="G2119" s="355"/>
      <c r="H2119" s="355"/>
      <c r="I2119" s="355"/>
      <c r="J2119" s="355"/>
      <c r="K2119" s="355"/>
      <c r="L2119" s="355"/>
      <c r="M2119" s="355"/>
      <c r="N2119" s="356"/>
    </row>
    <row r="2120" spans="2:23" ht="12.75" customHeight="1" x14ac:dyDescent="0.2">
      <c r="B2120" s="273"/>
      <c r="C2120" s="354"/>
      <c r="D2120" s="358" t="s">
        <v>119</v>
      </c>
      <c r="E2120" s="1140" t="str">
        <f>Translations!$B$249</f>
        <v>Informations relatives à la méthode appliquée</v>
      </c>
      <c r="F2120" s="1140"/>
      <c r="G2120" s="1140"/>
      <c r="H2120" s="1140"/>
      <c r="I2120" s="1140"/>
      <c r="J2120" s="1140"/>
      <c r="K2120" s="1140"/>
      <c r="L2120" s="1140"/>
      <c r="M2120" s="1140"/>
      <c r="N2120" s="1208"/>
    </row>
    <row r="2121" spans="2:23" ht="25.5" customHeight="1" thickBot="1" x14ac:dyDescent="0.25">
      <c r="B2121" s="273"/>
      <c r="C2121" s="354"/>
      <c r="D2121" s="355"/>
      <c r="E2121" s="355"/>
      <c r="F2121" s="372"/>
      <c r="G2121" s="355"/>
      <c r="H2121" s="355"/>
      <c r="I2121" s="1215" t="str">
        <f>Translations!$B$254</f>
        <v>Source de données</v>
      </c>
      <c r="J2121" s="1215"/>
      <c r="K2121" s="1215" t="str">
        <f>Translations!$B$255</f>
        <v>Autre source de données (le cas échéant)</v>
      </c>
      <c r="L2121" s="1215"/>
      <c r="M2121" s="1215" t="str">
        <f>Translations!$B$255</f>
        <v>Autre source de données (le cas échéant)</v>
      </c>
      <c r="N2121" s="1215"/>
      <c r="W2121" s="274" t="s">
        <v>417</v>
      </c>
    </row>
    <row r="2122" spans="2:23" ht="12.75" customHeight="1" x14ac:dyDescent="0.2">
      <c r="B2122" s="273"/>
      <c r="C2122" s="354"/>
      <c r="D2122" s="358"/>
      <c r="E2122" s="360" t="s">
        <v>864</v>
      </c>
      <c r="F2122" s="1222" t="str">
        <f>Translations!$B$374</f>
        <v>Gaz résiduaires produits</v>
      </c>
      <c r="G2122" s="1222"/>
      <c r="H2122" s="1223"/>
      <c r="I2122" s="1082"/>
      <c r="J2122" s="1083"/>
      <c r="K2122" s="1084"/>
      <c r="L2122" s="1085"/>
      <c r="M2122" s="1084"/>
      <c r="N2122" s="1086"/>
      <c r="W2122" s="281" t="b">
        <f>AND(M2117&lt;&gt;"",M2117=FALSE)</f>
        <v>0</v>
      </c>
    </row>
    <row r="2123" spans="2:23" ht="12.75" customHeight="1" x14ac:dyDescent="0.2">
      <c r="B2123" s="273"/>
      <c r="C2123" s="354"/>
      <c r="D2123" s="358"/>
      <c r="E2123" s="360" t="s">
        <v>865</v>
      </c>
      <c r="F2123" s="1224" t="str">
        <f>Translations!$B$256</f>
        <v>Contenu énergétique</v>
      </c>
      <c r="G2123" s="1224"/>
      <c r="H2123" s="1225"/>
      <c r="I2123" s="1226"/>
      <c r="J2123" s="1227"/>
      <c r="K2123" s="1138"/>
      <c r="L2123" s="1228"/>
      <c r="M2123" s="1138"/>
      <c r="N2123" s="1139"/>
      <c r="W2123" s="282" t="b">
        <f>W2122</f>
        <v>0</v>
      </c>
    </row>
    <row r="2124" spans="2:23" ht="12.75" customHeight="1" x14ac:dyDescent="0.2">
      <c r="B2124" s="273"/>
      <c r="C2124" s="354"/>
      <c r="D2124" s="358"/>
      <c r="E2124" s="360" t="s">
        <v>866</v>
      </c>
      <c r="F2124" s="1229" t="str">
        <f>Translations!$B$375</f>
        <v>Facteur d’émission</v>
      </c>
      <c r="G2124" s="1229"/>
      <c r="H2124" s="1230"/>
      <c r="I2124" s="1094"/>
      <c r="J2124" s="1131"/>
      <c r="K2124" s="1096"/>
      <c r="L2124" s="1132"/>
      <c r="M2124" s="1096"/>
      <c r="N2124" s="1097"/>
      <c r="W2124" s="282" t="b">
        <f>W2123</f>
        <v>0</v>
      </c>
    </row>
    <row r="2125" spans="2:23" ht="12.75" customHeight="1" x14ac:dyDescent="0.2">
      <c r="B2125" s="273"/>
      <c r="C2125" s="354"/>
      <c r="D2125" s="358"/>
      <c r="E2125" s="360" t="s">
        <v>867</v>
      </c>
      <c r="F2125" s="1222" t="str">
        <f>Translations!$B$376</f>
        <v>Gaz résiduaires consommés</v>
      </c>
      <c r="G2125" s="1222"/>
      <c r="H2125" s="1223"/>
      <c r="I2125" s="1082"/>
      <c r="J2125" s="1083"/>
      <c r="K2125" s="1084"/>
      <c r="L2125" s="1085"/>
      <c r="M2125" s="1084"/>
      <c r="N2125" s="1086"/>
      <c r="W2125" s="282" t="b">
        <f t="shared" ref="W2125:W2136" si="9">W2124</f>
        <v>0</v>
      </c>
    </row>
    <row r="2126" spans="2:23" ht="12.75" customHeight="1" x14ac:dyDescent="0.2">
      <c r="B2126" s="273"/>
      <c r="C2126" s="354"/>
      <c r="D2126" s="358"/>
      <c r="E2126" s="360" t="s">
        <v>868</v>
      </c>
      <c r="F2126" s="1224" t="str">
        <f>Translations!$B$256</f>
        <v>Contenu énergétique</v>
      </c>
      <c r="G2126" s="1224"/>
      <c r="H2126" s="1225"/>
      <c r="I2126" s="1226"/>
      <c r="J2126" s="1227"/>
      <c r="K2126" s="1138"/>
      <c r="L2126" s="1228"/>
      <c r="M2126" s="1138"/>
      <c r="N2126" s="1139"/>
      <c r="W2126" s="282" t="b">
        <f t="shared" si="9"/>
        <v>0</v>
      </c>
    </row>
    <row r="2127" spans="2:23" ht="12.75" customHeight="1" x14ac:dyDescent="0.2">
      <c r="B2127" s="273"/>
      <c r="C2127" s="354"/>
      <c r="D2127" s="358"/>
      <c r="E2127" s="360" t="s">
        <v>869</v>
      </c>
      <c r="F2127" s="1229" t="str">
        <f>Translations!$B$375</f>
        <v>Facteur d’émission</v>
      </c>
      <c r="G2127" s="1229"/>
      <c r="H2127" s="1230"/>
      <c r="I2127" s="1094"/>
      <c r="J2127" s="1131"/>
      <c r="K2127" s="1096"/>
      <c r="L2127" s="1132"/>
      <c r="M2127" s="1096"/>
      <c r="N2127" s="1097"/>
      <c r="W2127" s="282" t="b">
        <f t="shared" si="9"/>
        <v>0</v>
      </c>
    </row>
    <row r="2128" spans="2:23" ht="12.75" customHeight="1" x14ac:dyDescent="0.2">
      <c r="B2128" s="273"/>
      <c r="C2128" s="354"/>
      <c r="D2128" s="358"/>
      <c r="E2128" s="360" t="s">
        <v>870</v>
      </c>
      <c r="F2128" s="1222" t="str">
        <f>Translations!$B$377</f>
        <v>Gaz résiduaires mis en torchère (pour des motifs autres que des raisons de sécurité)</v>
      </c>
      <c r="G2128" s="1222"/>
      <c r="H2128" s="1223"/>
      <c r="I2128" s="1082"/>
      <c r="J2128" s="1083"/>
      <c r="K2128" s="1084"/>
      <c r="L2128" s="1085"/>
      <c r="M2128" s="1084"/>
      <c r="N2128" s="1086"/>
      <c r="W2128" s="282" t="b">
        <f t="shared" si="9"/>
        <v>0</v>
      </c>
    </row>
    <row r="2129" spans="2:23" ht="12.75" customHeight="1" x14ac:dyDescent="0.2">
      <c r="B2129" s="273"/>
      <c r="C2129" s="354"/>
      <c r="D2129" s="358"/>
      <c r="E2129" s="360" t="s">
        <v>871</v>
      </c>
      <c r="F2129" s="1224" t="str">
        <f>Translations!$B$256</f>
        <v>Contenu énergétique</v>
      </c>
      <c r="G2129" s="1224"/>
      <c r="H2129" s="1225"/>
      <c r="I2129" s="1226"/>
      <c r="J2129" s="1227"/>
      <c r="K2129" s="1138"/>
      <c r="L2129" s="1228"/>
      <c r="M2129" s="1138"/>
      <c r="N2129" s="1139"/>
      <c r="W2129" s="282" t="b">
        <f t="shared" si="9"/>
        <v>0</v>
      </c>
    </row>
    <row r="2130" spans="2:23" ht="12.75" customHeight="1" x14ac:dyDescent="0.2">
      <c r="B2130" s="273"/>
      <c r="C2130" s="354"/>
      <c r="D2130" s="358"/>
      <c r="E2130" s="360" t="s">
        <v>872</v>
      </c>
      <c r="F2130" s="1229" t="str">
        <f>Translations!$B$375</f>
        <v>Facteur d’émission</v>
      </c>
      <c r="G2130" s="1229"/>
      <c r="H2130" s="1230"/>
      <c r="I2130" s="1094"/>
      <c r="J2130" s="1131"/>
      <c r="K2130" s="1096"/>
      <c r="L2130" s="1132"/>
      <c r="M2130" s="1096"/>
      <c r="N2130" s="1097"/>
      <c r="W2130" s="282" t="b">
        <f t="shared" si="9"/>
        <v>0</v>
      </c>
    </row>
    <row r="2131" spans="2:23" ht="12.75" customHeight="1" x14ac:dyDescent="0.2">
      <c r="B2131" s="273"/>
      <c r="C2131" s="354"/>
      <c r="D2131" s="358"/>
      <c r="E2131" s="360" t="s">
        <v>873</v>
      </c>
      <c r="F2131" s="1222" t="str">
        <f>Translations!$B$378</f>
        <v>Gaz résiduaires importés</v>
      </c>
      <c r="G2131" s="1222"/>
      <c r="H2131" s="1223"/>
      <c r="I2131" s="1082"/>
      <c r="J2131" s="1083"/>
      <c r="K2131" s="1084"/>
      <c r="L2131" s="1085"/>
      <c r="M2131" s="1084"/>
      <c r="N2131" s="1086"/>
      <c r="W2131" s="282" t="b">
        <f t="shared" si="9"/>
        <v>0</v>
      </c>
    </row>
    <row r="2132" spans="2:23" ht="12.75" customHeight="1" x14ac:dyDescent="0.2">
      <c r="B2132" s="273"/>
      <c r="C2132" s="354"/>
      <c r="D2132" s="358"/>
      <c r="E2132" s="360" t="s">
        <v>874</v>
      </c>
      <c r="F2132" s="1224" t="str">
        <f>Translations!$B$256</f>
        <v>Contenu énergétique</v>
      </c>
      <c r="G2132" s="1224"/>
      <c r="H2132" s="1225"/>
      <c r="I2132" s="1226"/>
      <c r="J2132" s="1227"/>
      <c r="K2132" s="1138"/>
      <c r="L2132" s="1228"/>
      <c r="M2132" s="1138"/>
      <c r="N2132" s="1139"/>
      <c r="W2132" s="282" t="b">
        <f t="shared" si="9"/>
        <v>0</v>
      </c>
    </row>
    <row r="2133" spans="2:23" ht="12.75" customHeight="1" x14ac:dyDescent="0.2">
      <c r="B2133" s="273"/>
      <c r="C2133" s="354"/>
      <c r="D2133" s="358"/>
      <c r="E2133" s="360" t="s">
        <v>875</v>
      </c>
      <c r="F2133" s="1229" t="str">
        <f>Translations!$B$375</f>
        <v>Facteur d’émission</v>
      </c>
      <c r="G2133" s="1229"/>
      <c r="H2133" s="1230"/>
      <c r="I2133" s="1094"/>
      <c r="J2133" s="1131"/>
      <c r="K2133" s="1096"/>
      <c r="L2133" s="1132"/>
      <c r="M2133" s="1096"/>
      <c r="N2133" s="1097"/>
      <c r="W2133" s="282" t="b">
        <f t="shared" si="9"/>
        <v>0</v>
      </c>
    </row>
    <row r="2134" spans="2:23" ht="12.75" customHeight="1" x14ac:dyDescent="0.2">
      <c r="B2134" s="273"/>
      <c r="C2134" s="354"/>
      <c r="D2134" s="358"/>
      <c r="E2134" s="360" t="s">
        <v>876</v>
      </c>
      <c r="F2134" s="1222" t="str">
        <f>Translations!$B$379</f>
        <v>Gaz résiduaires exportés</v>
      </c>
      <c r="G2134" s="1222"/>
      <c r="H2134" s="1223"/>
      <c r="I2134" s="1082"/>
      <c r="J2134" s="1083"/>
      <c r="K2134" s="1084"/>
      <c r="L2134" s="1085"/>
      <c r="M2134" s="1084"/>
      <c r="N2134" s="1086"/>
      <c r="W2134" s="282" t="b">
        <f t="shared" si="9"/>
        <v>0</v>
      </c>
    </row>
    <row r="2135" spans="2:23" ht="12.75" customHeight="1" x14ac:dyDescent="0.2">
      <c r="B2135" s="273"/>
      <c r="C2135" s="354"/>
      <c r="D2135" s="358"/>
      <c r="E2135" s="360" t="s">
        <v>877</v>
      </c>
      <c r="F2135" s="1224" t="str">
        <f>Translations!$B$256</f>
        <v>Contenu énergétique</v>
      </c>
      <c r="G2135" s="1224"/>
      <c r="H2135" s="1225"/>
      <c r="I2135" s="1226"/>
      <c r="J2135" s="1227"/>
      <c r="K2135" s="1138"/>
      <c r="L2135" s="1228"/>
      <c r="M2135" s="1138"/>
      <c r="N2135" s="1139"/>
      <c r="W2135" s="282" t="b">
        <f t="shared" si="9"/>
        <v>0</v>
      </c>
    </row>
    <row r="2136" spans="2:23" ht="12.75" customHeight="1" x14ac:dyDescent="0.2">
      <c r="B2136" s="273"/>
      <c r="C2136" s="354"/>
      <c r="D2136" s="358"/>
      <c r="E2136" s="360" t="s">
        <v>878</v>
      </c>
      <c r="F2136" s="1229" t="str">
        <f>Translations!$B$375</f>
        <v>Facteur d’émission</v>
      </c>
      <c r="G2136" s="1229"/>
      <c r="H2136" s="1230"/>
      <c r="I2136" s="1094"/>
      <c r="J2136" s="1131"/>
      <c r="K2136" s="1096"/>
      <c r="L2136" s="1132"/>
      <c r="M2136" s="1096"/>
      <c r="N2136" s="1097"/>
      <c r="W2136" s="282" t="b">
        <f t="shared" si="9"/>
        <v>0</v>
      </c>
    </row>
    <row r="2137" spans="2:23" ht="5.0999999999999996" customHeight="1" x14ac:dyDescent="0.2">
      <c r="B2137" s="273"/>
      <c r="C2137" s="354"/>
      <c r="D2137" s="358"/>
      <c r="E2137" s="355"/>
      <c r="F2137" s="355"/>
      <c r="G2137" s="355"/>
      <c r="H2137" s="355"/>
      <c r="I2137" s="355"/>
      <c r="J2137" s="355"/>
      <c r="K2137" s="355"/>
      <c r="L2137" s="355"/>
      <c r="M2137" s="355"/>
      <c r="N2137" s="356"/>
      <c r="W2137" s="299"/>
    </row>
    <row r="2138" spans="2:23" ht="12.75" customHeight="1" x14ac:dyDescent="0.2">
      <c r="B2138" s="273"/>
      <c r="C2138" s="354"/>
      <c r="D2138" s="358"/>
      <c r="E2138" s="360" t="s">
        <v>879</v>
      </c>
      <c r="F2138" s="1218" t="str">
        <f>Translations!$B$257</f>
        <v>Description de la méthode appliquée</v>
      </c>
      <c r="G2138" s="1218"/>
      <c r="H2138" s="1218"/>
      <c r="I2138" s="1218"/>
      <c r="J2138" s="1218"/>
      <c r="K2138" s="1218"/>
      <c r="L2138" s="1218"/>
      <c r="M2138" s="1218"/>
      <c r="N2138" s="1219"/>
      <c r="W2138" s="283"/>
    </row>
    <row r="2139" spans="2:23" ht="5.0999999999999996" customHeight="1" x14ac:dyDescent="0.2">
      <c r="C2139" s="354"/>
      <c r="D2139" s="355"/>
      <c r="E2139" s="359"/>
      <c r="F2139" s="369"/>
      <c r="G2139" s="370"/>
      <c r="H2139" s="370"/>
      <c r="I2139" s="370"/>
      <c r="J2139" s="370"/>
      <c r="K2139" s="370"/>
      <c r="L2139" s="370"/>
      <c r="M2139" s="370"/>
      <c r="N2139" s="371"/>
      <c r="W2139" s="283"/>
    </row>
    <row r="2140" spans="2:23" ht="12.75" customHeight="1" x14ac:dyDescent="0.2">
      <c r="C2140" s="354"/>
      <c r="D2140" s="358"/>
      <c r="E2140" s="360"/>
      <c r="F2140" s="1135" t="str">
        <f>IF(I1948&lt;&gt;"",HYPERLINK("#" &amp; Q2140,EUConst_MsgDescription),"")</f>
        <v/>
      </c>
      <c r="G2140" s="1114"/>
      <c r="H2140" s="1114"/>
      <c r="I2140" s="1114"/>
      <c r="J2140" s="1114"/>
      <c r="K2140" s="1114"/>
      <c r="L2140" s="1114"/>
      <c r="M2140" s="1114"/>
      <c r="N2140" s="1115"/>
      <c r="P2140" s="24" t="s">
        <v>441</v>
      </c>
      <c r="Q2140" s="414" t="str">
        <f>"#"&amp;ADDRESS(ROW($C$10),COLUMN($C$10))</f>
        <v>#$C$10</v>
      </c>
      <c r="W2140" s="283"/>
    </row>
    <row r="2141" spans="2:23" ht="5.0999999999999996" customHeight="1" x14ac:dyDescent="0.2">
      <c r="C2141" s="354"/>
      <c r="D2141" s="358"/>
      <c r="E2141" s="361"/>
      <c r="F2141" s="1136"/>
      <c r="G2141" s="1136"/>
      <c r="H2141" s="1136"/>
      <c r="I2141" s="1136"/>
      <c r="J2141" s="1136"/>
      <c r="K2141" s="1136"/>
      <c r="L2141" s="1136"/>
      <c r="M2141" s="1136"/>
      <c r="N2141" s="1137"/>
      <c r="P2141" s="280"/>
      <c r="W2141" s="283"/>
    </row>
    <row r="2142" spans="2:23" ht="50.1" customHeight="1" x14ac:dyDescent="0.2">
      <c r="C2142" s="354"/>
      <c r="D2142" s="361"/>
      <c r="E2142" s="361"/>
      <c r="F2142" s="1077"/>
      <c r="G2142" s="1078"/>
      <c r="H2142" s="1078"/>
      <c r="I2142" s="1078"/>
      <c r="J2142" s="1078"/>
      <c r="K2142" s="1078"/>
      <c r="L2142" s="1078"/>
      <c r="M2142" s="1078"/>
      <c r="N2142" s="1079"/>
      <c r="W2142" s="282" t="b">
        <f>W2124</f>
        <v>0</v>
      </c>
    </row>
    <row r="2143" spans="2:23" ht="5.0999999999999996" customHeight="1" x14ac:dyDescent="0.2">
      <c r="C2143" s="354"/>
      <c r="D2143" s="358"/>
      <c r="E2143" s="355"/>
      <c r="F2143" s="355"/>
      <c r="G2143" s="355"/>
      <c r="H2143" s="355"/>
      <c r="I2143" s="355"/>
      <c r="J2143" s="355"/>
      <c r="K2143" s="355"/>
      <c r="L2143" s="355"/>
      <c r="M2143" s="355"/>
      <c r="N2143" s="356"/>
      <c r="W2143" s="282"/>
    </row>
    <row r="2144" spans="2:23" ht="12.75" customHeight="1" x14ac:dyDescent="0.2">
      <c r="C2144" s="354"/>
      <c r="D2144" s="358"/>
      <c r="E2144" s="360"/>
      <c r="F2144" s="1199" t="str">
        <f>Translations!$B$210</f>
        <v>Référence de fichiers externes, le cas échéant</v>
      </c>
      <c r="G2144" s="1199"/>
      <c r="H2144" s="1199"/>
      <c r="I2144" s="1199"/>
      <c r="J2144" s="1199"/>
      <c r="K2144" s="1049"/>
      <c r="L2144" s="1049"/>
      <c r="M2144" s="1049"/>
      <c r="N2144" s="1049"/>
      <c r="W2144" s="282" t="b">
        <f>W2142</f>
        <v>0</v>
      </c>
    </row>
    <row r="2145" spans="1:26" ht="5.0999999999999996" customHeight="1" x14ac:dyDescent="0.2">
      <c r="C2145" s="354"/>
      <c r="D2145" s="358"/>
      <c r="E2145" s="355"/>
      <c r="F2145" s="355"/>
      <c r="G2145" s="355"/>
      <c r="H2145" s="355"/>
      <c r="I2145" s="355"/>
      <c r="J2145" s="355"/>
      <c r="K2145" s="355"/>
      <c r="L2145" s="355"/>
      <c r="M2145" s="355"/>
      <c r="N2145" s="356"/>
      <c r="W2145" s="303"/>
    </row>
    <row r="2146" spans="1:26" ht="12.75" customHeight="1" x14ac:dyDescent="0.2">
      <c r="C2146" s="354"/>
      <c r="D2146" s="358" t="s">
        <v>120</v>
      </c>
      <c r="E2146" s="1220" t="str">
        <f>Translations!$B$258</f>
        <v>La hiérarchie a-t-elle été respectée?</v>
      </c>
      <c r="F2146" s="1220"/>
      <c r="G2146" s="1220"/>
      <c r="H2146" s="1221"/>
      <c r="I2146" s="291"/>
      <c r="J2146" s="366" t="str">
        <f>Translations!$B$259</f>
        <v xml:space="preserve"> Si tel n'est pas le cas, pourquoi?</v>
      </c>
      <c r="K2146" s="1087"/>
      <c r="L2146" s="1088"/>
      <c r="M2146" s="1088"/>
      <c r="N2146" s="1104"/>
      <c r="V2146" s="304" t="b">
        <f>W2144</f>
        <v>0</v>
      </c>
      <c r="W2146" s="289" t="b">
        <f>OR(W2142,AND(I2146&lt;&gt;"",I2146=TRUE))</f>
        <v>0</v>
      </c>
    </row>
    <row r="2147" spans="1:26" ht="5.0999999999999996" customHeight="1" x14ac:dyDescent="0.2">
      <c r="C2147" s="354"/>
      <c r="D2147" s="355"/>
      <c r="E2147" s="581"/>
      <c r="F2147" s="581"/>
      <c r="G2147" s="581"/>
      <c r="H2147" s="581"/>
      <c r="I2147" s="581"/>
      <c r="J2147" s="581"/>
      <c r="K2147" s="581"/>
      <c r="L2147" s="581"/>
      <c r="M2147" s="581"/>
      <c r="N2147" s="582"/>
      <c r="W2147" s="299"/>
    </row>
    <row r="2148" spans="1:26" ht="12.75" customHeight="1" x14ac:dyDescent="0.2">
      <c r="C2148" s="354"/>
      <c r="D2148" s="367"/>
      <c r="E2148" s="367"/>
      <c r="F2148" s="1218" t="str">
        <f>Translations!$B$264</f>
        <v>Autres précisions concernant l’écart pris rapport à la hiérarchie</v>
      </c>
      <c r="G2148" s="1218"/>
      <c r="H2148" s="1218"/>
      <c r="I2148" s="1218"/>
      <c r="J2148" s="1218"/>
      <c r="K2148" s="1218"/>
      <c r="L2148" s="1218"/>
      <c r="M2148" s="1218"/>
      <c r="N2148" s="1219"/>
      <c r="W2148" s="303"/>
    </row>
    <row r="2149" spans="1:26" ht="25.5" customHeight="1" thickBot="1" x14ac:dyDescent="0.25">
      <c r="C2149" s="354"/>
      <c r="D2149" s="367"/>
      <c r="E2149" s="367"/>
      <c r="F2149" s="1077"/>
      <c r="G2149" s="1078"/>
      <c r="H2149" s="1078"/>
      <c r="I2149" s="1078"/>
      <c r="J2149" s="1078"/>
      <c r="K2149" s="1078"/>
      <c r="L2149" s="1078"/>
      <c r="M2149" s="1078"/>
      <c r="N2149" s="1079"/>
      <c r="W2149" s="305" t="b">
        <f>W2146</f>
        <v>0</v>
      </c>
    </row>
    <row r="2150" spans="1:26" s="21" customFormat="1" ht="12.75" x14ac:dyDescent="0.2">
      <c r="A2150" s="19"/>
      <c r="B2150" s="38"/>
      <c r="C2150" s="373"/>
      <c r="D2150" s="374"/>
      <c r="E2150" s="374"/>
      <c r="F2150" s="374"/>
      <c r="G2150" s="374"/>
      <c r="H2150" s="374"/>
      <c r="I2150" s="374"/>
      <c r="J2150" s="374"/>
      <c r="K2150" s="374"/>
      <c r="L2150" s="374"/>
      <c r="M2150" s="374"/>
      <c r="N2150" s="375"/>
      <c r="O2150" s="38"/>
      <c r="P2150" s="140" t="str">
        <f>IF(OR(P1948=1,AND(I1948&lt;&gt;"",COUNTIF(P$2153:$P3774,"PRINT")=0)),"PRINT","")</f>
        <v>PRINT</v>
      </c>
      <c r="Q2150" s="24" t="s">
        <v>587</v>
      </c>
      <c r="R2150" s="25"/>
      <c r="S2150" s="25"/>
      <c r="T2150" s="24"/>
      <c r="U2150" s="24"/>
      <c r="V2150" s="24"/>
      <c r="W2150" s="24"/>
    </row>
    <row r="2151" spans="1:26" s="21" customFormat="1" ht="15" thickBot="1" x14ac:dyDescent="0.25">
      <c r="A2151" s="19"/>
      <c r="B2151" s="38"/>
      <c r="C2151" s="38"/>
      <c r="D2151" s="38"/>
      <c r="E2151" s="38"/>
      <c r="F2151" s="38"/>
      <c r="G2151" s="38"/>
      <c r="H2151" s="38"/>
      <c r="I2151" s="38"/>
      <c r="J2151" s="38"/>
      <c r="K2151" s="38"/>
      <c r="L2151" s="38"/>
      <c r="M2151" s="38"/>
      <c r="N2151" s="38"/>
      <c r="O2151" s="38"/>
      <c r="P2151" s="24"/>
      <c r="Q2151" s="24"/>
      <c r="R2151" s="25"/>
      <c r="S2151" s="25"/>
      <c r="T2151" s="24"/>
      <c r="U2151" s="24"/>
      <c r="V2151" s="24"/>
      <c r="W2151" s="24"/>
      <c r="X2151" s="273"/>
      <c r="Y2151" s="273"/>
      <c r="Z2151" s="273"/>
    </row>
    <row r="2152" spans="1:26" s="21" customFormat="1" ht="12.75" customHeight="1" x14ac:dyDescent="0.25">
      <c r="A2152" s="19"/>
      <c r="B2152" s="38"/>
      <c r="C2152" s="315"/>
      <c r="D2152" s="315"/>
      <c r="E2152" s="315"/>
      <c r="F2152" s="315"/>
      <c r="G2152" s="315"/>
      <c r="H2152" s="315"/>
      <c r="I2152" s="315"/>
      <c r="J2152" s="315"/>
      <c r="K2152" s="315"/>
      <c r="L2152" s="315"/>
      <c r="M2152" s="315"/>
      <c r="N2152" s="315"/>
      <c r="O2152" s="38"/>
      <c r="P2152" s="24"/>
      <c r="Q2152" s="24"/>
      <c r="R2152" s="25"/>
      <c r="S2152" s="25"/>
      <c r="T2152" s="24"/>
      <c r="U2152" s="24"/>
      <c r="V2152" s="24"/>
      <c r="W2152" s="24"/>
      <c r="X2152" s="273"/>
      <c r="Y2152" s="273"/>
      <c r="Z2152" s="273"/>
    </row>
    <row r="2153" spans="1:26" s="21" customFormat="1" hidden="1" x14ac:dyDescent="0.2">
      <c r="A2153" s="19" t="s">
        <v>397</v>
      </c>
      <c r="B2153" s="24" t="s">
        <v>426</v>
      </c>
      <c r="C2153" s="24" t="s">
        <v>426</v>
      </c>
      <c r="D2153" s="24" t="s">
        <v>426</v>
      </c>
      <c r="E2153" s="24" t="s">
        <v>426</v>
      </c>
      <c r="F2153" s="24" t="s">
        <v>426</v>
      </c>
      <c r="G2153" s="24" t="s">
        <v>426</v>
      </c>
      <c r="H2153" s="24" t="s">
        <v>426</v>
      </c>
      <c r="I2153" s="24" t="s">
        <v>426</v>
      </c>
      <c r="J2153" s="24" t="s">
        <v>426</v>
      </c>
      <c r="K2153" s="24" t="s">
        <v>426</v>
      </c>
      <c r="L2153" s="24" t="s">
        <v>426</v>
      </c>
      <c r="M2153" s="24" t="s">
        <v>426</v>
      </c>
      <c r="N2153" s="24" t="s">
        <v>426</v>
      </c>
      <c r="O2153" s="24" t="s">
        <v>426</v>
      </c>
      <c r="P2153" s="24" t="s">
        <v>426</v>
      </c>
      <c r="Q2153" s="24" t="s">
        <v>426</v>
      </c>
      <c r="R2153" s="24" t="s">
        <v>426</v>
      </c>
      <c r="S2153" s="24" t="s">
        <v>426</v>
      </c>
      <c r="T2153" s="24" t="s">
        <v>426</v>
      </c>
      <c r="U2153" s="24" t="s">
        <v>426</v>
      </c>
      <c r="V2153" s="24" t="s">
        <v>426</v>
      </c>
      <c r="W2153" s="24" t="s">
        <v>426</v>
      </c>
      <c r="X2153" s="273"/>
      <c r="Y2153" s="273"/>
      <c r="Z2153" s="273"/>
    </row>
    <row r="2154" spans="1:26" s="21" customFormat="1" hidden="1" x14ac:dyDescent="0.2">
      <c r="A2154" s="19" t="s">
        <v>397</v>
      </c>
      <c r="B2154" s="38"/>
      <c r="C2154" s="38"/>
      <c r="D2154" s="38"/>
      <c r="E2154" s="38"/>
      <c r="F2154" s="38"/>
      <c r="G2154" s="38"/>
      <c r="H2154" s="38"/>
      <c r="I2154" s="38"/>
      <c r="J2154" s="38"/>
      <c r="K2154" s="38"/>
      <c r="L2154" s="38"/>
      <c r="M2154" s="38"/>
      <c r="N2154" s="38"/>
      <c r="O2154" s="38"/>
      <c r="P2154" s="24"/>
      <c r="Q2154" s="24"/>
      <c r="R2154" s="24"/>
      <c r="S2154" s="24"/>
      <c r="T2154" s="24"/>
      <c r="U2154" s="24"/>
      <c r="V2154" s="24"/>
      <c r="W2154" s="24"/>
      <c r="X2154" s="273"/>
      <c r="Y2154" s="273"/>
      <c r="Z2154" s="273"/>
    </row>
    <row r="2155" spans="1:26" ht="15" hidden="1" customHeight="1" x14ac:dyDescent="0.2">
      <c r="A2155" s="19" t="s">
        <v>397</v>
      </c>
    </row>
    <row r="2156" spans="1:26" hidden="1" x14ac:dyDescent="0.2">
      <c r="A2156" s="19" t="s">
        <v>397</v>
      </c>
    </row>
    <row r="2157" spans="1:26" hidden="1" x14ac:dyDescent="0.2">
      <c r="A2157" s="19" t="s">
        <v>397</v>
      </c>
      <c r="C2157" s="348">
        <v>11</v>
      </c>
      <c r="D2157" s="18" t="s">
        <v>895</v>
      </c>
    </row>
    <row r="2158" spans="1:26" hidden="1" x14ac:dyDescent="0.2">
      <c r="A2158" s="19" t="s">
        <v>397</v>
      </c>
    </row>
  </sheetData>
  <sheetProtection algorithmName="SHA-512" hashValue="WQgmFnAvikxKJufdbPnWON3TARUV++8kT2xa+V/2J3q0If66SSLgy5e+b8N/em0AL4yT4QkHw3DkHj78e8Sz4Q==" saltValue="JNg4LxaXdWgsQZGhpZ0ErQ==" spinCount="100000" sheet="1" objects="1" scenarios="1" formatCells="0" formatColumns="0" formatRows="0"/>
  <mergeCells count="2750">
    <mergeCell ref="F2128:H2128"/>
    <mergeCell ref="I2128:J2128"/>
    <mergeCell ref="K2128:L2128"/>
    <mergeCell ref="F2129:H2129"/>
    <mergeCell ref="I2129:J2129"/>
    <mergeCell ref="K2129:L2129"/>
    <mergeCell ref="M2129:N2129"/>
    <mergeCell ref="F2130:H2130"/>
    <mergeCell ref="I2130:J2130"/>
    <mergeCell ref="K2130:L2130"/>
    <mergeCell ref="M2130:N2130"/>
    <mergeCell ref="F2131:H2131"/>
    <mergeCell ref="I2131:J2131"/>
    <mergeCell ref="K2131:L2131"/>
    <mergeCell ref="M2131:N2131"/>
    <mergeCell ref="F2132:H2132"/>
    <mergeCell ref="F2138:N2138"/>
    <mergeCell ref="K2132:L2132"/>
    <mergeCell ref="M2132:N2132"/>
    <mergeCell ref="F2133:H2133"/>
    <mergeCell ref="I2133:J2133"/>
    <mergeCell ref="K2133:L2133"/>
    <mergeCell ref="M2133:N2133"/>
    <mergeCell ref="F2134:H2134"/>
    <mergeCell ref="I2134:J2134"/>
    <mergeCell ref="K2134:L2134"/>
    <mergeCell ref="M2134:N2134"/>
    <mergeCell ref="M2128:N2128"/>
    <mergeCell ref="F2123:H2123"/>
    <mergeCell ref="I2123:J2123"/>
    <mergeCell ref="K2123:L2123"/>
    <mergeCell ref="M2123:N2123"/>
    <mergeCell ref="F2124:H2124"/>
    <mergeCell ref="I2124:J2124"/>
    <mergeCell ref="K2124:L2124"/>
    <mergeCell ref="M2124:N2124"/>
    <mergeCell ref="F2125:H2125"/>
    <mergeCell ref="I2125:J2125"/>
    <mergeCell ref="K2125:L2125"/>
    <mergeCell ref="M2125:N2125"/>
    <mergeCell ref="F2126:H2126"/>
    <mergeCell ref="I2126:J2126"/>
    <mergeCell ref="K2126:L2126"/>
    <mergeCell ref="M2126:N2126"/>
    <mergeCell ref="F2127:H2127"/>
    <mergeCell ref="I2127:J2127"/>
    <mergeCell ref="K2127:L2127"/>
    <mergeCell ref="M2127:N2127"/>
    <mergeCell ref="E2078:N2078"/>
    <mergeCell ref="I2079:J2079"/>
    <mergeCell ref="K2079:L2079"/>
    <mergeCell ref="M2079:N2079"/>
    <mergeCell ref="F2080:H2080"/>
    <mergeCell ref="I2080:J2080"/>
    <mergeCell ref="K2080:L2080"/>
    <mergeCell ref="M2080:N2080"/>
    <mergeCell ref="F2081:H2081"/>
    <mergeCell ref="I2081:J2081"/>
    <mergeCell ref="K2081:L2081"/>
    <mergeCell ref="M2081:N2081"/>
    <mergeCell ref="F2082:H2082"/>
    <mergeCell ref="I2082:J2082"/>
    <mergeCell ref="K2082:L2082"/>
    <mergeCell ref="M2082:N2082"/>
    <mergeCell ref="F2083:H2083"/>
    <mergeCell ref="I2083:J2083"/>
    <mergeCell ref="K2083:L2083"/>
    <mergeCell ref="M2083:N2083"/>
    <mergeCell ref="I2033:J2033"/>
    <mergeCell ref="K2033:L2033"/>
    <mergeCell ref="M2033:N2033"/>
    <mergeCell ref="F2034:H2034"/>
    <mergeCell ref="I2034:J2034"/>
    <mergeCell ref="K2034:L2034"/>
    <mergeCell ref="M2034:N2034"/>
    <mergeCell ref="F2035:H2035"/>
    <mergeCell ref="I2035:J2035"/>
    <mergeCell ref="K2035:L2035"/>
    <mergeCell ref="M2035:N2035"/>
    <mergeCell ref="I2057:J2057"/>
    <mergeCell ref="K2057:L2057"/>
    <mergeCell ref="M2057:N2057"/>
    <mergeCell ref="F2058:H2058"/>
    <mergeCell ref="I2058:J2058"/>
    <mergeCell ref="K2058:L2058"/>
    <mergeCell ref="M2045:N2045"/>
    <mergeCell ref="F2037:N2037"/>
    <mergeCell ref="F2039:N2039"/>
    <mergeCell ref="F2040:N2040"/>
    <mergeCell ref="F2041:N2041"/>
    <mergeCell ref="F2043:J2043"/>
    <mergeCell ref="K2043:N2043"/>
    <mergeCell ref="E2045:L2045"/>
    <mergeCell ref="E2046:N2046"/>
    <mergeCell ref="F2033:H2033"/>
    <mergeCell ref="F1992:H1992"/>
    <mergeCell ref="I1992:J1992"/>
    <mergeCell ref="K1992:L1992"/>
    <mergeCell ref="M1992:N1992"/>
    <mergeCell ref="F1994:N1994"/>
    <mergeCell ref="F1997:N1997"/>
    <mergeCell ref="F1998:N1998"/>
    <mergeCell ref="F2000:J2000"/>
    <mergeCell ref="K2000:N2000"/>
    <mergeCell ref="E2002:H2002"/>
    <mergeCell ref="K2002:N2002"/>
    <mergeCell ref="F2003:N2003"/>
    <mergeCell ref="F2005:N2005"/>
    <mergeCell ref="F2006:N2006"/>
    <mergeCell ref="E2009:L2009"/>
    <mergeCell ref="M2009:N2009"/>
    <mergeCell ref="F2013:N2013"/>
    <mergeCell ref="F1996:N1996"/>
    <mergeCell ref="F2011:N2011"/>
    <mergeCell ref="K1926:L1926"/>
    <mergeCell ref="M1926:N1926"/>
    <mergeCell ref="F1922:H1922"/>
    <mergeCell ref="I1922:J1922"/>
    <mergeCell ref="F1927:H1927"/>
    <mergeCell ref="I1927:J1927"/>
    <mergeCell ref="K1927:L1927"/>
    <mergeCell ref="M1927:N1927"/>
    <mergeCell ref="K1966:L1966"/>
    <mergeCell ref="M1966:N1966"/>
    <mergeCell ref="F1968:H1968"/>
    <mergeCell ref="I1968:N1968"/>
    <mergeCell ref="F1970:H1970"/>
    <mergeCell ref="I1970:N1970"/>
    <mergeCell ref="F1971:N1971"/>
    <mergeCell ref="F1972:N1972"/>
    <mergeCell ref="F1973:N1973"/>
    <mergeCell ref="E1941:H1941"/>
    <mergeCell ref="K1941:N1941"/>
    <mergeCell ref="F1943:N1943"/>
    <mergeCell ref="F1944:N1944"/>
    <mergeCell ref="D1948:H1948"/>
    <mergeCell ref="I1948:N1948"/>
    <mergeCell ref="E1949:N1949"/>
    <mergeCell ref="E1951:N1951"/>
    <mergeCell ref="F1935:N1935"/>
    <mergeCell ref="F1936:N1936"/>
    <mergeCell ref="F1937:N1937"/>
    <mergeCell ref="F1939:J1939"/>
    <mergeCell ref="K1939:N1939"/>
    <mergeCell ref="F1931:H1931"/>
    <mergeCell ref="I1931:J1931"/>
    <mergeCell ref="E1889:H1889"/>
    <mergeCell ref="K1889:N1889"/>
    <mergeCell ref="F1891:N1891"/>
    <mergeCell ref="F1892:N1892"/>
    <mergeCell ref="E1894:N1894"/>
    <mergeCell ref="F1898:N1898"/>
    <mergeCell ref="F1900:J1900"/>
    <mergeCell ref="K1900:N1900"/>
    <mergeCell ref="E1902:L1902"/>
    <mergeCell ref="M1902:N1902"/>
    <mergeCell ref="K1922:L1922"/>
    <mergeCell ref="M1922:N1922"/>
    <mergeCell ref="F1923:H1923"/>
    <mergeCell ref="I1923:J1923"/>
    <mergeCell ref="K1923:L1923"/>
    <mergeCell ref="M1923:N1923"/>
    <mergeCell ref="F1924:H1924"/>
    <mergeCell ref="I1924:J1924"/>
    <mergeCell ref="K1924:L1924"/>
    <mergeCell ref="F1876:H1876"/>
    <mergeCell ref="I1876:J1876"/>
    <mergeCell ref="K1876:L1876"/>
    <mergeCell ref="M1876:N1876"/>
    <mergeCell ref="F1877:H1877"/>
    <mergeCell ref="I1877:J1877"/>
    <mergeCell ref="K1877:L1877"/>
    <mergeCell ref="M1877:N1877"/>
    <mergeCell ref="F1878:H1878"/>
    <mergeCell ref="I1878:J1878"/>
    <mergeCell ref="K1878:L1878"/>
    <mergeCell ref="M1878:N1878"/>
    <mergeCell ref="F1918:H1918"/>
    <mergeCell ref="I1918:J1918"/>
    <mergeCell ref="K1918:L1918"/>
    <mergeCell ref="M1918:N1918"/>
    <mergeCell ref="F1919:H1919"/>
    <mergeCell ref="I1919:J1919"/>
    <mergeCell ref="K1919:L1919"/>
    <mergeCell ref="M1919:N1919"/>
    <mergeCell ref="F1879:H1879"/>
    <mergeCell ref="I1879:J1879"/>
    <mergeCell ref="K1879:L1879"/>
    <mergeCell ref="M1879:N1879"/>
    <mergeCell ref="F1881:N1881"/>
    <mergeCell ref="F1883:N1883"/>
    <mergeCell ref="F1884:N1884"/>
    <mergeCell ref="F1885:N1885"/>
    <mergeCell ref="F1887:J1887"/>
    <mergeCell ref="K1887:N1887"/>
    <mergeCell ref="F1896:N1896"/>
    <mergeCell ref="F1897:N1897"/>
    <mergeCell ref="F1865:N1865"/>
    <mergeCell ref="F1866:N1866"/>
    <mergeCell ref="E1869:N1869"/>
    <mergeCell ref="I1874:J1874"/>
    <mergeCell ref="K1874:L1874"/>
    <mergeCell ref="M1874:N1874"/>
    <mergeCell ref="F1875:H1875"/>
    <mergeCell ref="I1875:J1875"/>
    <mergeCell ref="K1875:L1875"/>
    <mergeCell ref="M1875:N1875"/>
    <mergeCell ref="E1870:L1870"/>
    <mergeCell ref="M1870:N1870"/>
    <mergeCell ref="J1871:N1871"/>
    <mergeCell ref="E1873:N1873"/>
    <mergeCell ref="F1844:J1844"/>
    <mergeCell ref="K1844:N1844"/>
    <mergeCell ref="E1847:N1847"/>
    <mergeCell ref="E1848:N1848"/>
    <mergeCell ref="E1849:N1849"/>
    <mergeCell ref="I1850:J1850"/>
    <mergeCell ref="K1850:L1850"/>
    <mergeCell ref="M1850:N1850"/>
    <mergeCell ref="F1851:H1851"/>
    <mergeCell ref="E1863:H1863"/>
    <mergeCell ref="K1863:N1863"/>
    <mergeCell ref="I1851:J1851"/>
    <mergeCell ref="K1851:L1851"/>
    <mergeCell ref="M1851:N1851"/>
    <mergeCell ref="F1852:H1852"/>
    <mergeCell ref="I1852:J1852"/>
    <mergeCell ref="K1852:L1852"/>
    <mergeCell ref="M1852:N1852"/>
    <mergeCell ref="E1757:N1757"/>
    <mergeCell ref="K1826:L1826"/>
    <mergeCell ref="M1826:N1826"/>
    <mergeCell ref="F1827:H1827"/>
    <mergeCell ref="I1827:J1827"/>
    <mergeCell ref="K1827:L1827"/>
    <mergeCell ref="M1827:N1827"/>
    <mergeCell ref="F1828:H1828"/>
    <mergeCell ref="I1828:J1828"/>
    <mergeCell ref="K1828:L1828"/>
    <mergeCell ref="M1828:N1828"/>
    <mergeCell ref="K1822:N1822"/>
    <mergeCell ref="E1824:L1824"/>
    <mergeCell ref="M1824:N1824"/>
    <mergeCell ref="F1825:N1825"/>
    <mergeCell ref="I1826:J1826"/>
    <mergeCell ref="F1791:N1791"/>
    <mergeCell ref="F1792:N1792"/>
    <mergeCell ref="F1789:N1789"/>
    <mergeCell ref="F1793:N1793"/>
    <mergeCell ref="F1795:J1795"/>
    <mergeCell ref="K1795:N1795"/>
    <mergeCell ref="E1797:H1797"/>
    <mergeCell ref="K1797:N1797"/>
    <mergeCell ref="F1798:N1798"/>
    <mergeCell ref="F1800:N1800"/>
    <mergeCell ref="F1801:N1801"/>
    <mergeCell ref="E1804:L1804"/>
    <mergeCell ref="M1804:N1804"/>
    <mergeCell ref="F1781:N1781"/>
    <mergeCell ref="F1776:N1776"/>
    <mergeCell ref="F1820:N1820"/>
    <mergeCell ref="F1734:J1734"/>
    <mergeCell ref="K1734:N1734"/>
    <mergeCell ref="E1736:H1736"/>
    <mergeCell ref="K1736:N1736"/>
    <mergeCell ref="I1724:J1724"/>
    <mergeCell ref="K1724:L1724"/>
    <mergeCell ref="M1724:N1724"/>
    <mergeCell ref="F1725:H1725"/>
    <mergeCell ref="I1725:J1725"/>
    <mergeCell ref="K1725:L1725"/>
    <mergeCell ref="M1725:N1725"/>
    <mergeCell ref="F1726:H1726"/>
    <mergeCell ref="I1726:J1726"/>
    <mergeCell ref="K1726:L1726"/>
    <mergeCell ref="M1726:N1726"/>
    <mergeCell ref="E1748:N1748"/>
    <mergeCell ref="F1738:N1738"/>
    <mergeCell ref="F1739:N1739"/>
    <mergeCell ref="D1743:H1743"/>
    <mergeCell ref="I1743:N1743"/>
    <mergeCell ref="E1744:N1744"/>
    <mergeCell ref="E1746:N1746"/>
    <mergeCell ref="I1721:J1721"/>
    <mergeCell ref="K1721:L1721"/>
    <mergeCell ref="M1721:N1721"/>
    <mergeCell ref="M1720:N1720"/>
    <mergeCell ref="F1722:H1722"/>
    <mergeCell ref="I1722:J1722"/>
    <mergeCell ref="K1722:L1722"/>
    <mergeCell ref="M1722:N1722"/>
    <mergeCell ref="F1723:H1723"/>
    <mergeCell ref="I1723:J1723"/>
    <mergeCell ref="K1723:L1723"/>
    <mergeCell ref="M1723:N1723"/>
    <mergeCell ref="F1724:H1724"/>
    <mergeCell ref="F1728:N1728"/>
    <mergeCell ref="F1730:N1730"/>
    <mergeCell ref="F1731:N1731"/>
    <mergeCell ref="F1732:N1732"/>
    <mergeCell ref="E1668:N1668"/>
    <mergeCell ref="I1669:J1669"/>
    <mergeCell ref="F1678:N1678"/>
    <mergeCell ref="F1716:H1716"/>
    <mergeCell ref="I1716:J1716"/>
    <mergeCell ref="K1716:L1716"/>
    <mergeCell ref="M1716:N1716"/>
    <mergeCell ref="F1717:H1717"/>
    <mergeCell ref="I1717:J1717"/>
    <mergeCell ref="K1717:L1717"/>
    <mergeCell ref="M1717:N1717"/>
    <mergeCell ref="F1718:H1718"/>
    <mergeCell ref="I1718:J1718"/>
    <mergeCell ref="K1718:L1718"/>
    <mergeCell ref="M1718:N1718"/>
    <mergeCell ref="F1719:H1719"/>
    <mergeCell ref="I1719:J1719"/>
    <mergeCell ref="K1719:L1719"/>
    <mergeCell ref="M1719:N1719"/>
    <mergeCell ref="K1713:L1713"/>
    <mergeCell ref="M1713:N1713"/>
    <mergeCell ref="F1714:H1714"/>
    <mergeCell ref="I1714:J1714"/>
    <mergeCell ref="K1714:L1714"/>
    <mergeCell ref="M1714:N1714"/>
    <mergeCell ref="F1715:H1715"/>
    <mergeCell ref="I1715:J1715"/>
    <mergeCell ref="K1715:L1715"/>
    <mergeCell ref="M1715:N1715"/>
    <mergeCell ref="F1691:N1691"/>
    <mergeCell ref="F1692:N1692"/>
    <mergeCell ref="F1679:N1679"/>
    <mergeCell ref="F1627:N1627"/>
    <mergeCell ref="F1631:N1631"/>
    <mergeCell ref="F1633:J1633"/>
    <mergeCell ref="K1633:N1633"/>
    <mergeCell ref="E1635:L1635"/>
    <mergeCell ref="M1635:N1635"/>
    <mergeCell ref="F1629:N1629"/>
    <mergeCell ref="F1630:N1630"/>
    <mergeCell ref="F1699:N1699"/>
    <mergeCell ref="F1686:N1686"/>
    <mergeCell ref="F1687:N1687"/>
    <mergeCell ref="E1689:N1689"/>
    <mergeCell ref="E1697:L1697"/>
    <mergeCell ref="M1697:N1697"/>
    <mergeCell ref="F1648:H1648"/>
    <mergeCell ref="I1648:J1648"/>
    <mergeCell ref="K1648:L1648"/>
    <mergeCell ref="M1648:N1648"/>
    <mergeCell ref="F1650:N1650"/>
    <mergeCell ref="F1653:N1653"/>
    <mergeCell ref="F1654:N1654"/>
    <mergeCell ref="F1656:J1656"/>
    <mergeCell ref="K1656:N1656"/>
    <mergeCell ref="E1658:H1658"/>
    <mergeCell ref="K1658:N1658"/>
    <mergeCell ref="F1660:N1660"/>
    <mergeCell ref="F1661:N1661"/>
    <mergeCell ref="E1664:N1664"/>
    <mergeCell ref="E1665:L1665"/>
    <mergeCell ref="M1665:N1665"/>
    <mergeCell ref="F1652:N1652"/>
    <mergeCell ref="J1666:N1666"/>
    <mergeCell ref="M1556:N1556"/>
    <mergeCell ref="F1558:H1558"/>
    <mergeCell ref="I1558:N1558"/>
    <mergeCell ref="F1584:N1584"/>
    <mergeCell ref="F1586:N1586"/>
    <mergeCell ref="F1590:J1590"/>
    <mergeCell ref="K1590:N1590"/>
    <mergeCell ref="E1592:H1592"/>
    <mergeCell ref="K1592:N1592"/>
    <mergeCell ref="F1593:N1593"/>
    <mergeCell ref="F1595:N1595"/>
    <mergeCell ref="F1596:N1596"/>
    <mergeCell ref="E1599:L1599"/>
    <mergeCell ref="M1599:N1599"/>
    <mergeCell ref="F1601:N1601"/>
    <mergeCell ref="F1605:N1605"/>
    <mergeCell ref="D1608:N1608"/>
    <mergeCell ref="F1587:N1587"/>
    <mergeCell ref="F1588:N1588"/>
    <mergeCell ref="F1560:H1560"/>
    <mergeCell ref="I1560:N1560"/>
    <mergeCell ref="F1561:N1561"/>
    <mergeCell ref="F1562:N1562"/>
    <mergeCell ref="F1563:N1563"/>
    <mergeCell ref="F1564:N1564"/>
    <mergeCell ref="F1565:N1565"/>
    <mergeCell ref="F1567:J1567"/>
    <mergeCell ref="K1567:N1567"/>
    <mergeCell ref="E1569:H1569"/>
    <mergeCell ref="K1569:N1569"/>
    <mergeCell ref="F1556:H1556"/>
    <mergeCell ref="I1556:J1556"/>
    <mergeCell ref="F1519:H1519"/>
    <mergeCell ref="I1519:J1519"/>
    <mergeCell ref="K1519:L1519"/>
    <mergeCell ref="M1519:N1519"/>
    <mergeCell ref="F1520:H1520"/>
    <mergeCell ref="F1523:N1523"/>
    <mergeCell ref="F1525:N1525"/>
    <mergeCell ref="F1526:N1526"/>
    <mergeCell ref="F1527:N1527"/>
    <mergeCell ref="F1529:J1529"/>
    <mergeCell ref="K1529:N1529"/>
    <mergeCell ref="E1531:H1531"/>
    <mergeCell ref="K1531:N1531"/>
    <mergeCell ref="I1520:J1520"/>
    <mergeCell ref="K1520:L1520"/>
    <mergeCell ref="M1520:N1520"/>
    <mergeCell ref="F1521:H1521"/>
    <mergeCell ref="I1521:J1521"/>
    <mergeCell ref="K1521:L1521"/>
    <mergeCell ref="M1521:N1521"/>
    <mergeCell ref="F1514:H1514"/>
    <mergeCell ref="I1514:J1514"/>
    <mergeCell ref="K1514:L1514"/>
    <mergeCell ref="M1514:N1514"/>
    <mergeCell ref="F1515:H1515"/>
    <mergeCell ref="I1515:J1515"/>
    <mergeCell ref="K1515:L1515"/>
    <mergeCell ref="M1515:N1515"/>
    <mergeCell ref="F1516:H1516"/>
    <mergeCell ref="I1516:J1516"/>
    <mergeCell ref="K1516:L1516"/>
    <mergeCell ref="F1517:H1517"/>
    <mergeCell ref="I1517:J1517"/>
    <mergeCell ref="K1517:L1517"/>
    <mergeCell ref="M1517:N1517"/>
    <mergeCell ref="M1516:N1516"/>
    <mergeCell ref="F1518:H1518"/>
    <mergeCell ref="I1518:J1518"/>
    <mergeCell ref="K1518:L1518"/>
    <mergeCell ref="M1518:N1518"/>
    <mergeCell ref="F1511:H1511"/>
    <mergeCell ref="I1511:J1511"/>
    <mergeCell ref="K1511:L1511"/>
    <mergeCell ref="M1511:N1511"/>
    <mergeCell ref="F1512:H1512"/>
    <mergeCell ref="I1512:J1512"/>
    <mergeCell ref="K1512:L1512"/>
    <mergeCell ref="M1512:N1512"/>
    <mergeCell ref="F1487:N1487"/>
    <mergeCell ref="F1488:N1488"/>
    <mergeCell ref="F1481:N1481"/>
    <mergeCell ref="F1482:N1482"/>
    <mergeCell ref="E1484:N1484"/>
    <mergeCell ref="F1486:N1486"/>
    <mergeCell ref="F1490:J1490"/>
    <mergeCell ref="K1490:N1490"/>
    <mergeCell ref="E1492:L1492"/>
    <mergeCell ref="M1492:N1492"/>
    <mergeCell ref="F1494:N1494"/>
    <mergeCell ref="M1468:N1468"/>
    <mergeCell ref="F1469:H1469"/>
    <mergeCell ref="I1469:J1469"/>
    <mergeCell ref="K1469:L1469"/>
    <mergeCell ref="M1469:N1469"/>
    <mergeCell ref="F1471:N1471"/>
    <mergeCell ref="I1508:J1508"/>
    <mergeCell ref="K1508:L1508"/>
    <mergeCell ref="M1508:N1508"/>
    <mergeCell ref="F1509:H1509"/>
    <mergeCell ref="I1509:J1509"/>
    <mergeCell ref="K1509:L1509"/>
    <mergeCell ref="M1509:N1509"/>
    <mergeCell ref="F1510:H1510"/>
    <mergeCell ref="I1510:J1510"/>
    <mergeCell ref="K1510:L1510"/>
    <mergeCell ref="M1510:N1510"/>
    <mergeCell ref="F1473:N1473"/>
    <mergeCell ref="M1417:N1417"/>
    <mergeCell ref="F1418:H1418"/>
    <mergeCell ref="I1418:J1418"/>
    <mergeCell ref="K1418:L1418"/>
    <mergeCell ref="M1418:N1418"/>
    <mergeCell ref="F1419:H1419"/>
    <mergeCell ref="I1419:J1419"/>
    <mergeCell ref="K1419:L1419"/>
    <mergeCell ref="M1419:N1419"/>
    <mergeCell ref="F1420:H1420"/>
    <mergeCell ref="I1420:J1420"/>
    <mergeCell ref="K1420:L1420"/>
    <mergeCell ref="M1420:N1420"/>
    <mergeCell ref="F1422:N1422"/>
    <mergeCell ref="F1443:H1443"/>
    <mergeCell ref="I1443:J1443"/>
    <mergeCell ref="K1443:L1443"/>
    <mergeCell ref="M1443:N1443"/>
    <mergeCell ref="F1417:H1417"/>
    <mergeCell ref="I1417:J1417"/>
    <mergeCell ref="K1417:L1417"/>
    <mergeCell ref="E1437:N1437"/>
    <mergeCell ref="E1438:N1438"/>
    <mergeCell ref="E1439:N1439"/>
    <mergeCell ref="I1440:J1440"/>
    <mergeCell ref="K1440:L1440"/>
    <mergeCell ref="M1440:N1440"/>
    <mergeCell ref="F1441:H1441"/>
    <mergeCell ref="I1441:J1441"/>
    <mergeCell ref="K1441:L1441"/>
    <mergeCell ref="M1441:N1441"/>
    <mergeCell ref="F1442:H1442"/>
    <mergeCell ref="F1314:H1314"/>
    <mergeCell ref="I1314:J1314"/>
    <mergeCell ref="K1314:L1314"/>
    <mergeCell ref="M1314:N1314"/>
    <mergeCell ref="F1315:H1315"/>
    <mergeCell ref="I1315:J1315"/>
    <mergeCell ref="K1315:L1315"/>
    <mergeCell ref="M1315:N1315"/>
    <mergeCell ref="F1316:H1316"/>
    <mergeCell ref="F1318:N1318"/>
    <mergeCell ref="F1320:N1320"/>
    <mergeCell ref="F1321:N1321"/>
    <mergeCell ref="F1322:N1322"/>
    <mergeCell ref="E1340:N1340"/>
    <mergeCell ref="E1342:J1342"/>
    <mergeCell ref="K1342:N1342"/>
    <mergeCell ref="E1344:J1344"/>
    <mergeCell ref="K1344:N1344"/>
    <mergeCell ref="F1324:J1324"/>
    <mergeCell ref="K1324:N1324"/>
    <mergeCell ref="E1326:H1326"/>
    <mergeCell ref="K1326:N1326"/>
    <mergeCell ref="I1316:J1316"/>
    <mergeCell ref="K1316:L1316"/>
    <mergeCell ref="M1316:N1316"/>
    <mergeCell ref="F1309:H1309"/>
    <mergeCell ref="I1309:J1309"/>
    <mergeCell ref="K1309:L1309"/>
    <mergeCell ref="M1309:N1309"/>
    <mergeCell ref="F1310:H1310"/>
    <mergeCell ref="I1310:J1310"/>
    <mergeCell ref="K1310:L1310"/>
    <mergeCell ref="M1310:N1310"/>
    <mergeCell ref="F1311:H1311"/>
    <mergeCell ref="I1311:J1311"/>
    <mergeCell ref="K1311:L1311"/>
    <mergeCell ref="M1311:N1311"/>
    <mergeCell ref="F1312:H1312"/>
    <mergeCell ref="I1312:J1312"/>
    <mergeCell ref="K1312:L1312"/>
    <mergeCell ref="F1313:H1313"/>
    <mergeCell ref="I1313:J1313"/>
    <mergeCell ref="K1313:L1313"/>
    <mergeCell ref="M1313:N1313"/>
    <mergeCell ref="M1312:N1312"/>
    <mergeCell ref="M1306:N1306"/>
    <mergeCell ref="F1292:N1292"/>
    <mergeCell ref="M1302:N1302"/>
    <mergeCell ref="F1293:N1293"/>
    <mergeCell ref="E1296:N1296"/>
    <mergeCell ref="E1297:L1297"/>
    <mergeCell ref="M1297:N1297"/>
    <mergeCell ref="J1298:N1298"/>
    <mergeCell ref="E1300:N1300"/>
    <mergeCell ref="I1301:J1301"/>
    <mergeCell ref="K1301:L1301"/>
    <mergeCell ref="M1301:N1301"/>
    <mergeCell ref="F1302:H1302"/>
    <mergeCell ref="I1302:J1302"/>
    <mergeCell ref="K1302:L1302"/>
    <mergeCell ref="F1303:H1303"/>
    <mergeCell ref="I1303:J1303"/>
    <mergeCell ref="F1220:N1220"/>
    <mergeCell ref="F1243:N1243"/>
    <mergeCell ref="E1248:H1248"/>
    <mergeCell ref="K1248:N1248"/>
    <mergeCell ref="F1250:N1250"/>
    <mergeCell ref="F1251:N1251"/>
    <mergeCell ref="E1254:N1254"/>
    <mergeCell ref="E1255:L1255"/>
    <mergeCell ref="M1255:N1255"/>
    <mergeCell ref="J1256:N1256"/>
    <mergeCell ref="E1258:N1258"/>
    <mergeCell ref="I1259:J1259"/>
    <mergeCell ref="K1259:L1259"/>
    <mergeCell ref="M1259:N1259"/>
    <mergeCell ref="F1244:N1244"/>
    <mergeCell ref="F1262:H1262"/>
    <mergeCell ref="I1262:J1262"/>
    <mergeCell ref="K1262:L1262"/>
    <mergeCell ref="M1262:N1262"/>
    <mergeCell ref="F1238:H1238"/>
    <mergeCell ref="I1238:J1238"/>
    <mergeCell ref="K1238:L1238"/>
    <mergeCell ref="M1238:N1238"/>
    <mergeCell ref="F1240:N1240"/>
    <mergeCell ref="F1242:N1242"/>
    <mergeCell ref="E1232:N1232"/>
    <mergeCell ref="E1233:N1233"/>
    <mergeCell ref="E1234:N1234"/>
    <mergeCell ref="I1235:J1235"/>
    <mergeCell ref="K1235:L1235"/>
    <mergeCell ref="M1235:N1235"/>
    <mergeCell ref="F1236:H1236"/>
    <mergeCell ref="I1236:J1236"/>
    <mergeCell ref="K1236:L1236"/>
    <mergeCell ref="M1236:N1236"/>
    <mergeCell ref="F1237:H1237"/>
    <mergeCell ref="I1237:J1237"/>
    <mergeCell ref="K1237:L1237"/>
    <mergeCell ref="M1237:N1237"/>
    <mergeCell ref="F1185:N1185"/>
    <mergeCell ref="F1186:N1186"/>
    <mergeCell ref="E1189:L1189"/>
    <mergeCell ref="F1191:N1191"/>
    <mergeCell ref="F1193:N1193"/>
    <mergeCell ref="D1198:N1198"/>
    <mergeCell ref="E1200:N1200"/>
    <mergeCell ref="E1201:N1201"/>
    <mergeCell ref="E1202:N1202"/>
    <mergeCell ref="M1189:N1189"/>
    <mergeCell ref="I1213:J1213"/>
    <mergeCell ref="K1213:L1213"/>
    <mergeCell ref="M1213:N1213"/>
    <mergeCell ref="F1214:H1214"/>
    <mergeCell ref="I1214:J1214"/>
    <mergeCell ref="K1214:L1214"/>
    <mergeCell ref="M1214:N1214"/>
    <mergeCell ref="F1213:H1213"/>
    <mergeCell ref="F1221:N1221"/>
    <mergeCell ref="E1226:N1226"/>
    <mergeCell ref="F1227:N1227"/>
    <mergeCell ref="F1229:J1229"/>
    <mergeCell ref="K1229:N1229"/>
    <mergeCell ref="F1210:N1210"/>
    <mergeCell ref="F1194:N1194"/>
    <mergeCell ref="E1159:H1159"/>
    <mergeCell ref="K1159:N1159"/>
    <mergeCell ref="F1161:N1161"/>
    <mergeCell ref="F1162:N1162"/>
    <mergeCell ref="E1164:N1164"/>
    <mergeCell ref="E1165:N1165"/>
    <mergeCell ref="F1166:N1166"/>
    <mergeCell ref="E1169:N1169"/>
    <mergeCell ref="E1170:N1170"/>
    <mergeCell ref="F1176:N1176"/>
    <mergeCell ref="F1177:N1177"/>
    <mergeCell ref="F1178:N1178"/>
    <mergeCell ref="F1180:J1180"/>
    <mergeCell ref="K1180:N1180"/>
    <mergeCell ref="E1182:H1182"/>
    <mergeCell ref="K1182:N1182"/>
    <mergeCell ref="F1183:N1183"/>
    <mergeCell ref="I1171:J1171"/>
    <mergeCell ref="K1171:L1171"/>
    <mergeCell ref="M1171:N1171"/>
    <mergeCell ref="F1172:H1172"/>
    <mergeCell ref="I1172:J1172"/>
    <mergeCell ref="K1172:L1172"/>
    <mergeCell ref="M1172:N1172"/>
    <mergeCell ref="F1174:N1174"/>
    <mergeCell ref="F1108:H1108"/>
    <mergeCell ref="I1108:J1108"/>
    <mergeCell ref="K1108:L1108"/>
    <mergeCell ref="F1109:H1109"/>
    <mergeCell ref="I1109:J1109"/>
    <mergeCell ref="K1109:L1109"/>
    <mergeCell ref="M1109:N1109"/>
    <mergeCell ref="F1110:H1110"/>
    <mergeCell ref="I1110:J1110"/>
    <mergeCell ref="K1110:L1110"/>
    <mergeCell ref="M1110:N1110"/>
    <mergeCell ref="F1111:H1111"/>
    <mergeCell ref="I1111:J1111"/>
    <mergeCell ref="K1111:L1111"/>
    <mergeCell ref="M1111:N1111"/>
    <mergeCell ref="F1113:N1113"/>
    <mergeCell ref="F1115:N1115"/>
    <mergeCell ref="F1103:H1103"/>
    <mergeCell ref="I1103:J1103"/>
    <mergeCell ref="K1103:L1103"/>
    <mergeCell ref="M1103:N1103"/>
    <mergeCell ref="F1104:H1104"/>
    <mergeCell ref="I1104:J1104"/>
    <mergeCell ref="K1104:L1104"/>
    <mergeCell ref="M1104:N1104"/>
    <mergeCell ref="F1105:H1105"/>
    <mergeCell ref="I1105:J1105"/>
    <mergeCell ref="K1105:L1105"/>
    <mergeCell ref="M1105:N1105"/>
    <mergeCell ref="F1106:H1106"/>
    <mergeCell ref="I1106:J1106"/>
    <mergeCell ref="K1106:L1106"/>
    <mergeCell ref="M1106:N1106"/>
    <mergeCell ref="F1107:H1107"/>
    <mergeCell ref="I1107:J1107"/>
    <mergeCell ref="K1107:L1107"/>
    <mergeCell ref="M1107:N1107"/>
    <mergeCell ref="K1098:L1098"/>
    <mergeCell ref="F1099:H1099"/>
    <mergeCell ref="I1099:J1099"/>
    <mergeCell ref="K1099:L1099"/>
    <mergeCell ref="M1099:N1099"/>
    <mergeCell ref="F1100:H1100"/>
    <mergeCell ref="I1100:J1100"/>
    <mergeCell ref="K1100:L1100"/>
    <mergeCell ref="M1100:N1100"/>
    <mergeCell ref="F1101:H1101"/>
    <mergeCell ref="I1101:J1101"/>
    <mergeCell ref="K1101:L1101"/>
    <mergeCell ref="M1101:N1101"/>
    <mergeCell ref="F1102:H1102"/>
    <mergeCell ref="I1102:J1102"/>
    <mergeCell ref="K1102:L1102"/>
    <mergeCell ref="M1102:N1102"/>
    <mergeCell ref="F1046:N1046"/>
    <mergeCell ref="E1049:N1049"/>
    <mergeCell ref="E1050:L1050"/>
    <mergeCell ref="M1050:N1050"/>
    <mergeCell ref="K1056:L1056"/>
    <mergeCell ref="M1056:N1056"/>
    <mergeCell ref="F1057:H1057"/>
    <mergeCell ref="I1057:J1057"/>
    <mergeCell ref="K1057:L1057"/>
    <mergeCell ref="M1057:N1057"/>
    <mergeCell ref="F1058:H1058"/>
    <mergeCell ref="I1058:J1058"/>
    <mergeCell ref="K1058:L1058"/>
    <mergeCell ref="M1058:N1058"/>
    <mergeCell ref="F1059:H1059"/>
    <mergeCell ref="I1059:J1059"/>
    <mergeCell ref="K1059:L1059"/>
    <mergeCell ref="M1059:N1059"/>
    <mergeCell ref="J1051:N1051"/>
    <mergeCell ref="E1053:N1053"/>
    <mergeCell ref="I1054:J1054"/>
    <mergeCell ref="K1054:L1054"/>
    <mergeCell ref="M1054:N1054"/>
    <mergeCell ref="F1055:H1055"/>
    <mergeCell ref="I1055:J1055"/>
    <mergeCell ref="K1055:L1055"/>
    <mergeCell ref="M1055:N1055"/>
    <mergeCell ref="F1056:H1056"/>
    <mergeCell ref="I1056:J1056"/>
    <mergeCell ref="F1012:N1012"/>
    <mergeCell ref="F1014:N1014"/>
    <mergeCell ref="F1015:N1015"/>
    <mergeCell ref="F1018:J1018"/>
    <mergeCell ref="K1018:N1018"/>
    <mergeCell ref="E1020:L1020"/>
    <mergeCell ref="M1020:N1020"/>
    <mergeCell ref="F1016:N1016"/>
    <mergeCell ref="F1033:H1033"/>
    <mergeCell ref="I1033:J1033"/>
    <mergeCell ref="K1033:L1033"/>
    <mergeCell ref="M1033:N1033"/>
    <mergeCell ref="F1035:N1035"/>
    <mergeCell ref="F1037:N1037"/>
    <mergeCell ref="E1027:N1027"/>
    <mergeCell ref="E1028:N1028"/>
    <mergeCell ref="E1029:N1029"/>
    <mergeCell ref="I1030:J1030"/>
    <mergeCell ref="K1030:L1030"/>
    <mergeCell ref="M1030:N1030"/>
    <mergeCell ref="F1031:H1031"/>
    <mergeCell ref="I1031:J1031"/>
    <mergeCell ref="K1031:L1031"/>
    <mergeCell ref="M1031:N1031"/>
    <mergeCell ref="F1032:H1032"/>
    <mergeCell ref="I1032:J1032"/>
    <mergeCell ref="K1032:L1032"/>
    <mergeCell ref="M1032:N1032"/>
    <mergeCell ref="F943:H943"/>
    <mergeCell ref="I943:N943"/>
    <mergeCell ref="F945:H945"/>
    <mergeCell ref="I945:N945"/>
    <mergeCell ref="F972:N972"/>
    <mergeCell ref="F973:N973"/>
    <mergeCell ref="F975:J975"/>
    <mergeCell ref="K975:N975"/>
    <mergeCell ref="E977:H977"/>
    <mergeCell ref="K977:N977"/>
    <mergeCell ref="F978:N978"/>
    <mergeCell ref="F981:N981"/>
    <mergeCell ref="E984:L984"/>
    <mergeCell ref="M984:N984"/>
    <mergeCell ref="F986:N986"/>
    <mergeCell ref="F989:N989"/>
    <mergeCell ref="D993:N993"/>
    <mergeCell ref="F988:N988"/>
    <mergeCell ref="F980:N980"/>
    <mergeCell ref="F946:N946"/>
    <mergeCell ref="F947:N947"/>
    <mergeCell ref="F948:N948"/>
    <mergeCell ref="F949:N949"/>
    <mergeCell ref="F950:N950"/>
    <mergeCell ref="F952:J952"/>
    <mergeCell ref="K952:N952"/>
    <mergeCell ref="E954:H954"/>
    <mergeCell ref="K954:N954"/>
    <mergeCell ref="F956:N956"/>
    <mergeCell ref="F957:N957"/>
    <mergeCell ref="F911:N911"/>
    <mergeCell ref="F912:N912"/>
    <mergeCell ref="F914:J914"/>
    <mergeCell ref="K914:N914"/>
    <mergeCell ref="E932:J932"/>
    <mergeCell ref="K932:N932"/>
    <mergeCell ref="E934:J934"/>
    <mergeCell ref="K934:N934"/>
    <mergeCell ref="E937:N937"/>
    <mergeCell ref="E939:N939"/>
    <mergeCell ref="I940:J940"/>
    <mergeCell ref="K940:L940"/>
    <mergeCell ref="M940:N940"/>
    <mergeCell ref="F941:H941"/>
    <mergeCell ref="I941:J941"/>
    <mergeCell ref="K941:L941"/>
    <mergeCell ref="M941:N941"/>
    <mergeCell ref="D923:H923"/>
    <mergeCell ref="I923:N923"/>
    <mergeCell ref="E924:N924"/>
    <mergeCell ref="E926:N926"/>
    <mergeCell ref="E928:N928"/>
    <mergeCell ref="E929:N929"/>
    <mergeCell ref="E930:N930"/>
    <mergeCell ref="E916:H916"/>
    <mergeCell ref="K916:N916"/>
    <mergeCell ref="F918:N918"/>
    <mergeCell ref="F919:N919"/>
    <mergeCell ref="F903:H903"/>
    <mergeCell ref="I903:J903"/>
    <mergeCell ref="K903:L903"/>
    <mergeCell ref="M903:N903"/>
    <mergeCell ref="F904:H904"/>
    <mergeCell ref="I904:J904"/>
    <mergeCell ref="K904:L904"/>
    <mergeCell ref="F905:H905"/>
    <mergeCell ref="I905:J905"/>
    <mergeCell ref="K905:L905"/>
    <mergeCell ref="M905:N905"/>
    <mergeCell ref="F906:H906"/>
    <mergeCell ref="I906:J906"/>
    <mergeCell ref="K906:L906"/>
    <mergeCell ref="M906:N906"/>
    <mergeCell ref="F908:N908"/>
    <mergeCell ref="F910:N910"/>
    <mergeCell ref="M904:N904"/>
    <mergeCell ref="F898:H898"/>
    <mergeCell ref="I898:J898"/>
    <mergeCell ref="K898:L898"/>
    <mergeCell ref="M898:N898"/>
    <mergeCell ref="F899:H899"/>
    <mergeCell ref="I899:J899"/>
    <mergeCell ref="K899:L899"/>
    <mergeCell ref="M899:N899"/>
    <mergeCell ref="F900:H900"/>
    <mergeCell ref="I900:J900"/>
    <mergeCell ref="K900:L900"/>
    <mergeCell ref="M900:N900"/>
    <mergeCell ref="F901:H901"/>
    <mergeCell ref="I901:J901"/>
    <mergeCell ref="K901:L901"/>
    <mergeCell ref="M901:N901"/>
    <mergeCell ref="F902:H902"/>
    <mergeCell ref="I902:J902"/>
    <mergeCell ref="K902:L902"/>
    <mergeCell ref="M902:N902"/>
    <mergeCell ref="M852:N852"/>
    <mergeCell ref="F853:H853"/>
    <mergeCell ref="I853:J853"/>
    <mergeCell ref="K853:L853"/>
    <mergeCell ref="M853:N853"/>
    <mergeCell ref="F854:H854"/>
    <mergeCell ref="I854:J854"/>
    <mergeCell ref="K854:L854"/>
    <mergeCell ref="M854:N854"/>
    <mergeCell ref="F856:N856"/>
    <mergeCell ref="F859:N859"/>
    <mergeCell ref="M893:N893"/>
    <mergeCell ref="F894:H894"/>
    <mergeCell ref="I894:J894"/>
    <mergeCell ref="K894:L894"/>
    <mergeCell ref="F895:H895"/>
    <mergeCell ref="I895:J895"/>
    <mergeCell ref="K895:L895"/>
    <mergeCell ref="M895:N895"/>
    <mergeCell ref="E886:N886"/>
    <mergeCell ref="M894:N894"/>
    <mergeCell ref="E887:L887"/>
    <mergeCell ref="M887:N887"/>
    <mergeCell ref="J888:N888"/>
    <mergeCell ref="E890:N890"/>
    <mergeCell ref="I891:J891"/>
    <mergeCell ref="K891:L891"/>
    <mergeCell ref="M891:N891"/>
    <mergeCell ref="F892:H892"/>
    <mergeCell ref="I892:J892"/>
    <mergeCell ref="K892:L892"/>
    <mergeCell ref="M892:N892"/>
    <mergeCell ref="K802:L802"/>
    <mergeCell ref="M802:N802"/>
    <mergeCell ref="F803:H803"/>
    <mergeCell ref="I803:J803"/>
    <mergeCell ref="K803:L803"/>
    <mergeCell ref="M803:N803"/>
    <mergeCell ref="F804:H804"/>
    <mergeCell ref="I804:J804"/>
    <mergeCell ref="K804:L804"/>
    <mergeCell ref="M804:N804"/>
    <mergeCell ref="F805:H805"/>
    <mergeCell ref="I805:J805"/>
    <mergeCell ref="K805:L805"/>
    <mergeCell ref="M805:N805"/>
    <mergeCell ref="I827:J827"/>
    <mergeCell ref="K827:L827"/>
    <mergeCell ref="M827:N827"/>
    <mergeCell ref="F802:H802"/>
    <mergeCell ref="I802:J802"/>
    <mergeCell ref="E755:N755"/>
    <mergeCell ref="F756:N756"/>
    <mergeCell ref="E759:N759"/>
    <mergeCell ref="E760:N760"/>
    <mergeCell ref="I761:J761"/>
    <mergeCell ref="K761:L761"/>
    <mergeCell ref="M761:N761"/>
    <mergeCell ref="F762:H762"/>
    <mergeCell ref="I762:J762"/>
    <mergeCell ref="K762:L762"/>
    <mergeCell ref="M762:N762"/>
    <mergeCell ref="F764:N764"/>
    <mergeCell ref="F766:N766"/>
    <mergeCell ref="F767:N767"/>
    <mergeCell ref="F768:N768"/>
    <mergeCell ref="F770:J770"/>
    <mergeCell ref="K770:N770"/>
    <mergeCell ref="F736:H736"/>
    <mergeCell ref="I736:J736"/>
    <mergeCell ref="K736:L736"/>
    <mergeCell ref="M736:N736"/>
    <mergeCell ref="F738:H738"/>
    <mergeCell ref="I738:N738"/>
    <mergeCell ref="F740:H740"/>
    <mergeCell ref="I740:N740"/>
    <mergeCell ref="F741:N741"/>
    <mergeCell ref="F742:N742"/>
    <mergeCell ref="F743:N743"/>
    <mergeCell ref="F744:N744"/>
    <mergeCell ref="F745:N745"/>
    <mergeCell ref="F747:J747"/>
    <mergeCell ref="E749:H749"/>
    <mergeCell ref="F751:N751"/>
    <mergeCell ref="F752:N752"/>
    <mergeCell ref="E711:H711"/>
    <mergeCell ref="K711:N711"/>
    <mergeCell ref="F713:N713"/>
    <mergeCell ref="F714:N714"/>
    <mergeCell ref="D718:H718"/>
    <mergeCell ref="I718:N718"/>
    <mergeCell ref="E719:N719"/>
    <mergeCell ref="E721:N721"/>
    <mergeCell ref="E723:N723"/>
    <mergeCell ref="E724:N724"/>
    <mergeCell ref="E725:N725"/>
    <mergeCell ref="E727:J727"/>
    <mergeCell ref="E729:J729"/>
    <mergeCell ref="E732:N732"/>
    <mergeCell ref="E734:N734"/>
    <mergeCell ref="I735:J735"/>
    <mergeCell ref="K735:L735"/>
    <mergeCell ref="M735:N735"/>
    <mergeCell ref="F699:H699"/>
    <mergeCell ref="I699:J699"/>
    <mergeCell ref="K699:L699"/>
    <mergeCell ref="M699:N699"/>
    <mergeCell ref="F700:H700"/>
    <mergeCell ref="I700:J700"/>
    <mergeCell ref="K700:L700"/>
    <mergeCell ref="F701:H701"/>
    <mergeCell ref="I701:J701"/>
    <mergeCell ref="K701:L701"/>
    <mergeCell ref="M701:N701"/>
    <mergeCell ref="F703:N703"/>
    <mergeCell ref="F705:N705"/>
    <mergeCell ref="F706:N706"/>
    <mergeCell ref="F707:N707"/>
    <mergeCell ref="F709:J709"/>
    <mergeCell ref="K709:N709"/>
    <mergeCell ref="F694:H694"/>
    <mergeCell ref="I694:J694"/>
    <mergeCell ref="K694:L694"/>
    <mergeCell ref="M694:N694"/>
    <mergeCell ref="F695:H695"/>
    <mergeCell ref="I695:J695"/>
    <mergeCell ref="K695:L695"/>
    <mergeCell ref="M695:N695"/>
    <mergeCell ref="F696:H696"/>
    <mergeCell ref="I696:J696"/>
    <mergeCell ref="K696:L696"/>
    <mergeCell ref="M696:N696"/>
    <mergeCell ref="F697:H697"/>
    <mergeCell ref="I697:J697"/>
    <mergeCell ref="K697:L697"/>
    <mergeCell ref="M697:N697"/>
    <mergeCell ref="F698:H698"/>
    <mergeCell ref="I698:J698"/>
    <mergeCell ref="K698:L698"/>
    <mergeCell ref="M698:N698"/>
    <mergeCell ref="F689:H689"/>
    <mergeCell ref="I689:J689"/>
    <mergeCell ref="K689:L689"/>
    <mergeCell ref="M689:N689"/>
    <mergeCell ref="F690:H690"/>
    <mergeCell ref="I690:J690"/>
    <mergeCell ref="K690:L690"/>
    <mergeCell ref="F691:H691"/>
    <mergeCell ref="I691:J691"/>
    <mergeCell ref="K691:L691"/>
    <mergeCell ref="M691:N691"/>
    <mergeCell ref="F692:H692"/>
    <mergeCell ref="I692:J692"/>
    <mergeCell ref="K692:L692"/>
    <mergeCell ref="M692:N692"/>
    <mergeCell ref="F693:H693"/>
    <mergeCell ref="I693:J693"/>
    <mergeCell ref="K693:L693"/>
    <mergeCell ref="M693:N693"/>
    <mergeCell ref="F677:N677"/>
    <mergeCell ref="F678:N678"/>
    <mergeCell ref="E681:N681"/>
    <mergeCell ref="E682:L682"/>
    <mergeCell ref="M682:N682"/>
    <mergeCell ref="J683:N683"/>
    <mergeCell ref="E685:N685"/>
    <mergeCell ref="I686:J686"/>
    <mergeCell ref="K686:L686"/>
    <mergeCell ref="M686:N686"/>
    <mergeCell ref="F687:H687"/>
    <mergeCell ref="I687:J687"/>
    <mergeCell ref="K687:L687"/>
    <mergeCell ref="M687:N687"/>
    <mergeCell ref="F688:H688"/>
    <mergeCell ref="I688:J688"/>
    <mergeCell ref="K688:L688"/>
    <mergeCell ref="M688:N688"/>
    <mergeCell ref="F655:N655"/>
    <mergeCell ref="F657:J657"/>
    <mergeCell ref="K657:N657"/>
    <mergeCell ref="E659:H659"/>
    <mergeCell ref="K659:N659"/>
    <mergeCell ref="F661:N661"/>
    <mergeCell ref="F662:N662"/>
    <mergeCell ref="E664:N664"/>
    <mergeCell ref="F666:N666"/>
    <mergeCell ref="F667:N667"/>
    <mergeCell ref="F668:N668"/>
    <mergeCell ref="F670:J670"/>
    <mergeCell ref="K670:N670"/>
    <mergeCell ref="E672:L672"/>
    <mergeCell ref="M672:N672"/>
    <mergeCell ref="F674:N674"/>
    <mergeCell ref="F676:N676"/>
    <mergeCell ref="F646:H646"/>
    <mergeCell ref="I646:J646"/>
    <mergeCell ref="K646:L646"/>
    <mergeCell ref="M646:N646"/>
    <mergeCell ref="F647:H647"/>
    <mergeCell ref="I647:J647"/>
    <mergeCell ref="K647:L647"/>
    <mergeCell ref="M647:N647"/>
    <mergeCell ref="F648:H648"/>
    <mergeCell ref="I648:J648"/>
    <mergeCell ref="K648:L648"/>
    <mergeCell ref="M648:N648"/>
    <mergeCell ref="F649:H649"/>
    <mergeCell ref="I649:J649"/>
    <mergeCell ref="K649:L649"/>
    <mergeCell ref="M649:N649"/>
    <mergeCell ref="F651:N651"/>
    <mergeCell ref="F627:N627"/>
    <mergeCell ref="F628:N628"/>
    <mergeCell ref="F629:N629"/>
    <mergeCell ref="F631:J631"/>
    <mergeCell ref="K631:N631"/>
    <mergeCell ref="E633:H633"/>
    <mergeCell ref="K633:N633"/>
    <mergeCell ref="F635:N635"/>
    <mergeCell ref="F636:N636"/>
    <mergeCell ref="E639:N639"/>
    <mergeCell ref="E640:L640"/>
    <mergeCell ref="J641:N641"/>
    <mergeCell ref="E643:N643"/>
    <mergeCell ref="I644:J644"/>
    <mergeCell ref="K644:L644"/>
    <mergeCell ref="M644:N644"/>
    <mergeCell ref="F645:H645"/>
    <mergeCell ref="I645:J645"/>
    <mergeCell ref="K645:L645"/>
    <mergeCell ref="M645:N645"/>
    <mergeCell ref="F612:N612"/>
    <mergeCell ref="F614:J614"/>
    <mergeCell ref="K614:N614"/>
    <mergeCell ref="E617:N617"/>
    <mergeCell ref="E618:N618"/>
    <mergeCell ref="E619:N619"/>
    <mergeCell ref="I620:J620"/>
    <mergeCell ref="F621:H621"/>
    <mergeCell ref="I621:J621"/>
    <mergeCell ref="K621:L621"/>
    <mergeCell ref="M621:N621"/>
    <mergeCell ref="F622:H622"/>
    <mergeCell ref="I622:J622"/>
    <mergeCell ref="K622:L622"/>
    <mergeCell ref="M622:N622"/>
    <mergeCell ref="F623:H623"/>
    <mergeCell ref="I623:J623"/>
    <mergeCell ref="K623:L623"/>
    <mergeCell ref="M623:N623"/>
    <mergeCell ref="K620:L620"/>
    <mergeCell ref="M620:N620"/>
    <mergeCell ref="F598:H598"/>
    <mergeCell ref="I598:J598"/>
    <mergeCell ref="K598:L598"/>
    <mergeCell ref="M598:N598"/>
    <mergeCell ref="F599:H599"/>
    <mergeCell ref="I599:J599"/>
    <mergeCell ref="K599:L599"/>
    <mergeCell ref="M599:N599"/>
    <mergeCell ref="F600:H600"/>
    <mergeCell ref="I600:J600"/>
    <mergeCell ref="K600:L600"/>
    <mergeCell ref="M600:N600"/>
    <mergeCell ref="F602:N602"/>
    <mergeCell ref="F604:N604"/>
    <mergeCell ref="F605:N605"/>
    <mergeCell ref="F606:N606"/>
    <mergeCell ref="F608:J608"/>
    <mergeCell ref="K608:N608"/>
    <mergeCell ref="F579:N579"/>
    <mergeCell ref="D583:N583"/>
    <mergeCell ref="E585:N585"/>
    <mergeCell ref="E586:N586"/>
    <mergeCell ref="E587:N587"/>
    <mergeCell ref="F588:N588"/>
    <mergeCell ref="F589:N589"/>
    <mergeCell ref="F590:N590"/>
    <mergeCell ref="F592:J592"/>
    <mergeCell ref="K592:N592"/>
    <mergeCell ref="E594:L594"/>
    <mergeCell ref="M594:N594"/>
    <mergeCell ref="F595:N595"/>
    <mergeCell ref="I596:J596"/>
    <mergeCell ref="K596:L596"/>
    <mergeCell ref="M596:N596"/>
    <mergeCell ref="F597:H597"/>
    <mergeCell ref="I597:J597"/>
    <mergeCell ref="K597:L597"/>
    <mergeCell ref="M597:N597"/>
    <mergeCell ref="F557:H557"/>
    <mergeCell ref="I557:J557"/>
    <mergeCell ref="K557:L557"/>
    <mergeCell ref="M557:N557"/>
    <mergeCell ref="F559:N559"/>
    <mergeCell ref="F561:N561"/>
    <mergeCell ref="F562:N562"/>
    <mergeCell ref="F563:N563"/>
    <mergeCell ref="F565:J565"/>
    <mergeCell ref="E567:H567"/>
    <mergeCell ref="K567:N567"/>
    <mergeCell ref="F570:N570"/>
    <mergeCell ref="F571:N571"/>
    <mergeCell ref="E574:L574"/>
    <mergeCell ref="M574:N574"/>
    <mergeCell ref="F576:N576"/>
    <mergeCell ref="F578:N578"/>
    <mergeCell ref="F538:N538"/>
    <mergeCell ref="F539:N539"/>
    <mergeCell ref="F540:N540"/>
    <mergeCell ref="F542:J542"/>
    <mergeCell ref="K542:N542"/>
    <mergeCell ref="E544:H544"/>
    <mergeCell ref="K544:N544"/>
    <mergeCell ref="F546:N546"/>
    <mergeCell ref="F547:N547"/>
    <mergeCell ref="E549:N549"/>
    <mergeCell ref="E550:N550"/>
    <mergeCell ref="F551:N551"/>
    <mergeCell ref="E554:N554"/>
    <mergeCell ref="E555:N555"/>
    <mergeCell ref="I556:J556"/>
    <mergeCell ref="K556:L556"/>
    <mergeCell ref="M556:N556"/>
    <mergeCell ref="E524:J524"/>
    <mergeCell ref="K524:N524"/>
    <mergeCell ref="E527:N527"/>
    <mergeCell ref="E529:N529"/>
    <mergeCell ref="I530:J530"/>
    <mergeCell ref="K530:L530"/>
    <mergeCell ref="M530:N530"/>
    <mergeCell ref="F531:H531"/>
    <mergeCell ref="I531:J531"/>
    <mergeCell ref="K531:L531"/>
    <mergeCell ref="M531:N531"/>
    <mergeCell ref="F533:H533"/>
    <mergeCell ref="I533:N533"/>
    <mergeCell ref="F535:H535"/>
    <mergeCell ref="I535:N535"/>
    <mergeCell ref="F536:N536"/>
    <mergeCell ref="F537:N537"/>
    <mergeCell ref="F500:N500"/>
    <mergeCell ref="F501:N501"/>
    <mergeCell ref="F502:N502"/>
    <mergeCell ref="F504:J504"/>
    <mergeCell ref="K504:N504"/>
    <mergeCell ref="E506:H506"/>
    <mergeCell ref="K506:N506"/>
    <mergeCell ref="F508:N508"/>
    <mergeCell ref="F509:N509"/>
    <mergeCell ref="D513:H513"/>
    <mergeCell ref="I513:N513"/>
    <mergeCell ref="E514:N514"/>
    <mergeCell ref="E516:N516"/>
    <mergeCell ref="E518:N518"/>
    <mergeCell ref="E519:N519"/>
    <mergeCell ref="E520:N520"/>
    <mergeCell ref="E522:J522"/>
    <mergeCell ref="K522:N522"/>
    <mergeCell ref="F493:H493"/>
    <mergeCell ref="I493:J493"/>
    <mergeCell ref="K493:L493"/>
    <mergeCell ref="M493:N493"/>
    <mergeCell ref="F494:H494"/>
    <mergeCell ref="I494:J494"/>
    <mergeCell ref="K494:L494"/>
    <mergeCell ref="M494:N494"/>
    <mergeCell ref="F495:H495"/>
    <mergeCell ref="I495:J495"/>
    <mergeCell ref="K495:L495"/>
    <mergeCell ref="M495:N495"/>
    <mergeCell ref="F496:H496"/>
    <mergeCell ref="I496:J496"/>
    <mergeCell ref="K496:L496"/>
    <mergeCell ref="M496:N496"/>
    <mergeCell ref="F498:N498"/>
    <mergeCell ref="F488:H488"/>
    <mergeCell ref="I488:J488"/>
    <mergeCell ref="K488:L488"/>
    <mergeCell ref="M488:N488"/>
    <mergeCell ref="F489:H489"/>
    <mergeCell ref="I489:J489"/>
    <mergeCell ref="K489:L489"/>
    <mergeCell ref="M489:N489"/>
    <mergeCell ref="F490:H490"/>
    <mergeCell ref="I490:J490"/>
    <mergeCell ref="K490:L490"/>
    <mergeCell ref="M490:N490"/>
    <mergeCell ref="F491:H491"/>
    <mergeCell ref="I491:J491"/>
    <mergeCell ref="K491:L491"/>
    <mergeCell ref="M491:N491"/>
    <mergeCell ref="F492:H492"/>
    <mergeCell ref="I492:J492"/>
    <mergeCell ref="K492:L492"/>
    <mergeCell ref="M492:N492"/>
    <mergeCell ref="F483:H483"/>
    <mergeCell ref="I483:J483"/>
    <mergeCell ref="K483:L483"/>
    <mergeCell ref="M483:N483"/>
    <mergeCell ref="F484:H484"/>
    <mergeCell ref="I484:J484"/>
    <mergeCell ref="K484:L484"/>
    <mergeCell ref="M484:N484"/>
    <mergeCell ref="F485:H485"/>
    <mergeCell ref="I485:J485"/>
    <mergeCell ref="K485:L485"/>
    <mergeCell ref="M485:N485"/>
    <mergeCell ref="F486:H486"/>
    <mergeCell ref="I486:J486"/>
    <mergeCell ref="K486:L486"/>
    <mergeCell ref="M486:N486"/>
    <mergeCell ref="F487:H487"/>
    <mergeCell ref="I487:J487"/>
    <mergeCell ref="K487:L487"/>
    <mergeCell ref="M487:N487"/>
    <mergeCell ref="F472:N472"/>
    <mergeCell ref="F473:N473"/>
    <mergeCell ref="E476:N476"/>
    <mergeCell ref="E477:L477"/>
    <mergeCell ref="M477:N477"/>
    <mergeCell ref="J478:N478"/>
    <mergeCell ref="E480:N480"/>
    <mergeCell ref="I481:J481"/>
    <mergeCell ref="K481:L481"/>
    <mergeCell ref="M481:N481"/>
    <mergeCell ref="F482:H482"/>
    <mergeCell ref="I482:J482"/>
    <mergeCell ref="K482:L482"/>
    <mergeCell ref="M482:N482"/>
    <mergeCell ref="F456:N456"/>
    <mergeCell ref="F457:N457"/>
    <mergeCell ref="E459:N459"/>
    <mergeCell ref="F461:N461"/>
    <mergeCell ref="F462:N462"/>
    <mergeCell ref="F463:N463"/>
    <mergeCell ref="F465:J465"/>
    <mergeCell ref="K465:N465"/>
    <mergeCell ref="E467:L467"/>
    <mergeCell ref="M467:N467"/>
    <mergeCell ref="F469:N469"/>
    <mergeCell ref="F471:N471"/>
    <mergeCell ref="F443:H443"/>
    <mergeCell ref="I443:J443"/>
    <mergeCell ref="K443:L443"/>
    <mergeCell ref="M443:N443"/>
    <mergeCell ref="F444:H444"/>
    <mergeCell ref="I444:J444"/>
    <mergeCell ref="K444:L444"/>
    <mergeCell ref="M444:N444"/>
    <mergeCell ref="F446:N446"/>
    <mergeCell ref="F448:N448"/>
    <mergeCell ref="F449:N449"/>
    <mergeCell ref="F450:N450"/>
    <mergeCell ref="F452:J452"/>
    <mergeCell ref="K452:N452"/>
    <mergeCell ref="E454:H454"/>
    <mergeCell ref="K454:N454"/>
    <mergeCell ref="I439:J439"/>
    <mergeCell ref="K439:L439"/>
    <mergeCell ref="M439:N439"/>
    <mergeCell ref="F440:H440"/>
    <mergeCell ref="I440:J440"/>
    <mergeCell ref="K440:L440"/>
    <mergeCell ref="M440:N440"/>
    <mergeCell ref="F441:H441"/>
    <mergeCell ref="I441:J441"/>
    <mergeCell ref="K441:L441"/>
    <mergeCell ref="M441:N441"/>
    <mergeCell ref="F442:H442"/>
    <mergeCell ref="I442:J442"/>
    <mergeCell ref="K442:L442"/>
    <mergeCell ref="M442:N442"/>
    <mergeCell ref="E428:H428"/>
    <mergeCell ref="K428:N428"/>
    <mergeCell ref="F430:N430"/>
    <mergeCell ref="F431:N431"/>
    <mergeCell ref="E434:N434"/>
    <mergeCell ref="E435:L435"/>
    <mergeCell ref="M435:N435"/>
    <mergeCell ref="J436:N436"/>
    <mergeCell ref="E438:N438"/>
    <mergeCell ref="F416:H416"/>
    <mergeCell ref="I416:J416"/>
    <mergeCell ref="K416:L416"/>
    <mergeCell ref="M416:N416"/>
    <mergeCell ref="F417:H417"/>
    <mergeCell ref="I417:J417"/>
    <mergeCell ref="K417:L417"/>
    <mergeCell ref="M417:N417"/>
    <mergeCell ref="F418:H418"/>
    <mergeCell ref="I418:J418"/>
    <mergeCell ref="K418:L418"/>
    <mergeCell ref="M418:N418"/>
    <mergeCell ref="F420:N420"/>
    <mergeCell ref="F422:N422"/>
    <mergeCell ref="F423:N423"/>
    <mergeCell ref="F424:N424"/>
    <mergeCell ref="F426:J426"/>
    <mergeCell ref="K426:N426"/>
    <mergeCell ref="E406:N406"/>
    <mergeCell ref="F407:N407"/>
    <mergeCell ref="F409:J409"/>
    <mergeCell ref="K409:N409"/>
    <mergeCell ref="E412:N412"/>
    <mergeCell ref="E413:N413"/>
    <mergeCell ref="E414:N414"/>
    <mergeCell ref="I415:J415"/>
    <mergeCell ref="K415:L415"/>
    <mergeCell ref="M415:N415"/>
    <mergeCell ref="F394:H394"/>
    <mergeCell ref="I394:J394"/>
    <mergeCell ref="K394:L394"/>
    <mergeCell ref="M394:N394"/>
    <mergeCell ref="F395:H395"/>
    <mergeCell ref="I395:J395"/>
    <mergeCell ref="K395:L395"/>
    <mergeCell ref="M395:N395"/>
    <mergeCell ref="F397:N397"/>
    <mergeCell ref="F399:N399"/>
    <mergeCell ref="F400:N400"/>
    <mergeCell ref="F401:N401"/>
    <mergeCell ref="F403:J403"/>
    <mergeCell ref="K403:N403"/>
    <mergeCell ref="E405:L405"/>
    <mergeCell ref="M405:N405"/>
    <mergeCell ref="F387:J387"/>
    <mergeCell ref="K387:N387"/>
    <mergeCell ref="E389:L389"/>
    <mergeCell ref="M389:N389"/>
    <mergeCell ref="F390:N390"/>
    <mergeCell ref="I391:J391"/>
    <mergeCell ref="K391:L391"/>
    <mergeCell ref="M391:N391"/>
    <mergeCell ref="F392:H392"/>
    <mergeCell ref="I392:J392"/>
    <mergeCell ref="K392:L392"/>
    <mergeCell ref="M392:N392"/>
    <mergeCell ref="F393:H393"/>
    <mergeCell ref="I393:J393"/>
    <mergeCell ref="K393:L393"/>
    <mergeCell ref="M393:N393"/>
    <mergeCell ref="F371:N371"/>
    <mergeCell ref="F373:N373"/>
    <mergeCell ref="F374:N374"/>
    <mergeCell ref="F375:N375"/>
    <mergeCell ref="D378:N378"/>
    <mergeCell ref="E380:N380"/>
    <mergeCell ref="E381:N381"/>
    <mergeCell ref="E382:N382"/>
    <mergeCell ref="F383:N383"/>
    <mergeCell ref="F384:N384"/>
    <mergeCell ref="F385:N385"/>
    <mergeCell ref="F363:N363"/>
    <mergeCell ref="F365:N365"/>
    <mergeCell ref="F366:N366"/>
    <mergeCell ref="E369:L369"/>
    <mergeCell ref="M369:N369"/>
    <mergeCell ref="F341:N341"/>
    <mergeCell ref="F342:N342"/>
    <mergeCell ref="E344:N344"/>
    <mergeCell ref="E345:N345"/>
    <mergeCell ref="F346:N346"/>
    <mergeCell ref="E349:N349"/>
    <mergeCell ref="E350:N350"/>
    <mergeCell ref="I351:J351"/>
    <mergeCell ref="K351:L351"/>
    <mergeCell ref="M351:N351"/>
    <mergeCell ref="F352:H352"/>
    <mergeCell ref="I352:J352"/>
    <mergeCell ref="K352:L352"/>
    <mergeCell ref="M352:N352"/>
    <mergeCell ref="I325:J325"/>
    <mergeCell ref="K325:L325"/>
    <mergeCell ref="M325:N325"/>
    <mergeCell ref="F326:H326"/>
    <mergeCell ref="I326:J326"/>
    <mergeCell ref="K326:L326"/>
    <mergeCell ref="M326:N326"/>
    <mergeCell ref="F328:H328"/>
    <mergeCell ref="I328:N328"/>
    <mergeCell ref="F354:N354"/>
    <mergeCell ref="F356:N356"/>
    <mergeCell ref="F357:N357"/>
    <mergeCell ref="F358:N358"/>
    <mergeCell ref="F360:J360"/>
    <mergeCell ref="K360:N360"/>
    <mergeCell ref="E362:H362"/>
    <mergeCell ref="K362:N362"/>
    <mergeCell ref="F178:N178"/>
    <mergeCell ref="D308:H308"/>
    <mergeCell ref="I308:N308"/>
    <mergeCell ref="E309:N309"/>
    <mergeCell ref="E311:N311"/>
    <mergeCell ref="E313:N313"/>
    <mergeCell ref="E314:N314"/>
    <mergeCell ref="E315:N315"/>
    <mergeCell ref="E317:J317"/>
    <mergeCell ref="K317:N317"/>
    <mergeCell ref="E319:J319"/>
    <mergeCell ref="K319:N319"/>
    <mergeCell ref="E41:N41"/>
    <mergeCell ref="E242:N242"/>
    <mergeCell ref="F2149:N2149"/>
    <mergeCell ref="F2144:J2144"/>
    <mergeCell ref="K2144:N2144"/>
    <mergeCell ref="E2146:H2146"/>
    <mergeCell ref="K2146:N2146"/>
    <mergeCell ref="F2148:N2148"/>
    <mergeCell ref="F2140:N2140"/>
    <mergeCell ref="F2141:N2141"/>
    <mergeCell ref="F2142:N2142"/>
    <mergeCell ref="F2135:H2135"/>
    <mergeCell ref="I2135:J2135"/>
    <mergeCell ref="K2135:L2135"/>
    <mergeCell ref="M2135:N2135"/>
    <mergeCell ref="F2136:H2136"/>
    <mergeCell ref="I2136:J2136"/>
    <mergeCell ref="K2136:L2136"/>
    <mergeCell ref="M2136:N2136"/>
    <mergeCell ref="I2132:J2132"/>
    <mergeCell ref="F2112:N2112"/>
    <mergeCell ref="F2113:N2113"/>
    <mergeCell ref="F2109:N2109"/>
    <mergeCell ref="F2111:N2111"/>
    <mergeCell ref="E2116:N2116"/>
    <mergeCell ref="E2117:L2117"/>
    <mergeCell ref="M2117:N2117"/>
    <mergeCell ref="J2118:N2118"/>
    <mergeCell ref="E2120:N2120"/>
    <mergeCell ref="I2121:J2121"/>
    <mergeCell ref="K2121:L2121"/>
    <mergeCell ref="M2121:N2121"/>
    <mergeCell ref="F2122:H2122"/>
    <mergeCell ref="I2122:J2122"/>
    <mergeCell ref="K2122:L2122"/>
    <mergeCell ref="M2122:N2122"/>
    <mergeCell ref="F2097:N2097"/>
    <mergeCell ref="F2101:N2101"/>
    <mergeCell ref="K2105:N2105"/>
    <mergeCell ref="E2094:H2094"/>
    <mergeCell ref="K2094:N2094"/>
    <mergeCell ref="F2096:N2096"/>
    <mergeCell ref="E2099:N2099"/>
    <mergeCell ref="F2102:N2102"/>
    <mergeCell ref="F2103:N2103"/>
    <mergeCell ref="F2105:J2105"/>
    <mergeCell ref="E2107:L2107"/>
    <mergeCell ref="M2107:N2107"/>
    <mergeCell ref="F2084:H2084"/>
    <mergeCell ref="I2084:J2084"/>
    <mergeCell ref="K2084:L2084"/>
    <mergeCell ref="M2084:N2084"/>
    <mergeCell ref="F2086:N2086"/>
    <mergeCell ref="F2088:N2088"/>
    <mergeCell ref="F2089:N2089"/>
    <mergeCell ref="F2090:N2090"/>
    <mergeCell ref="F2092:J2092"/>
    <mergeCell ref="K2092:N2092"/>
    <mergeCell ref="J2076:N2076"/>
    <mergeCell ref="M2058:N2058"/>
    <mergeCell ref="F2060:N2060"/>
    <mergeCell ref="F2047:N2047"/>
    <mergeCell ref="F2049:J2049"/>
    <mergeCell ref="K2049:N2049"/>
    <mergeCell ref="E2052:N2052"/>
    <mergeCell ref="E2053:N2053"/>
    <mergeCell ref="E2054:N2054"/>
    <mergeCell ref="I2055:J2055"/>
    <mergeCell ref="K2055:L2055"/>
    <mergeCell ref="M2055:N2055"/>
    <mergeCell ref="F2056:H2056"/>
    <mergeCell ref="I2056:J2056"/>
    <mergeCell ref="K2056:L2056"/>
    <mergeCell ref="M2056:N2056"/>
    <mergeCell ref="F2057:H2057"/>
    <mergeCell ref="F2062:N2062"/>
    <mergeCell ref="F2063:N2063"/>
    <mergeCell ref="F2064:N2064"/>
    <mergeCell ref="F2066:J2066"/>
    <mergeCell ref="K2066:N2066"/>
    <mergeCell ref="E2068:H2068"/>
    <mergeCell ref="K2068:N2068"/>
    <mergeCell ref="F2070:N2070"/>
    <mergeCell ref="E2074:N2074"/>
    <mergeCell ref="E2075:L2075"/>
    <mergeCell ref="M2075:N2075"/>
    <mergeCell ref="F2071:N2071"/>
    <mergeCell ref="F2014:N2014"/>
    <mergeCell ref="F2015:N2015"/>
    <mergeCell ref="D2018:N2018"/>
    <mergeCell ref="E2020:N2020"/>
    <mergeCell ref="E2021:N2021"/>
    <mergeCell ref="E2022:N2022"/>
    <mergeCell ref="F2023:N2023"/>
    <mergeCell ref="F2025:N2025"/>
    <mergeCell ref="F2027:J2027"/>
    <mergeCell ref="K2027:N2027"/>
    <mergeCell ref="E2029:L2029"/>
    <mergeCell ref="M2029:N2029"/>
    <mergeCell ref="F2030:N2030"/>
    <mergeCell ref="I2031:J2031"/>
    <mergeCell ref="K2031:L2031"/>
    <mergeCell ref="M2031:N2031"/>
    <mergeCell ref="F2032:H2032"/>
    <mergeCell ref="I2032:J2032"/>
    <mergeCell ref="K2032:L2032"/>
    <mergeCell ref="M2032:N2032"/>
    <mergeCell ref="F2024:N2024"/>
    <mergeCell ref="F1986:N1986"/>
    <mergeCell ref="E1984:N1984"/>
    <mergeCell ref="E1985:N1985"/>
    <mergeCell ref="E1989:N1989"/>
    <mergeCell ref="E1990:N1990"/>
    <mergeCell ref="I1991:J1991"/>
    <mergeCell ref="K1991:L1991"/>
    <mergeCell ref="M1991:N1991"/>
    <mergeCell ref="E1953:N1953"/>
    <mergeCell ref="E1954:N1954"/>
    <mergeCell ref="E1955:N1955"/>
    <mergeCell ref="E1957:J1957"/>
    <mergeCell ref="K1957:N1957"/>
    <mergeCell ref="E1959:J1959"/>
    <mergeCell ref="K1959:N1959"/>
    <mergeCell ref="E1962:N1962"/>
    <mergeCell ref="E1964:N1964"/>
    <mergeCell ref="I1965:J1965"/>
    <mergeCell ref="K1965:L1965"/>
    <mergeCell ref="M1965:N1965"/>
    <mergeCell ref="F1966:H1966"/>
    <mergeCell ref="I1966:J1966"/>
    <mergeCell ref="E1979:H1979"/>
    <mergeCell ref="K1979:N1979"/>
    <mergeCell ref="F1981:N1981"/>
    <mergeCell ref="F1982:N1982"/>
    <mergeCell ref="F1974:N1974"/>
    <mergeCell ref="F1975:N1975"/>
    <mergeCell ref="F1977:J1977"/>
    <mergeCell ref="K1977:N1977"/>
    <mergeCell ref="F1933:N1933"/>
    <mergeCell ref="M1924:N1924"/>
    <mergeCell ref="F1904:N1904"/>
    <mergeCell ref="F1908:N1908"/>
    <mergeCell ref="F1906:N1906"/>
    <mergeCell ref="F1907:N1907"/>
    <mergeCell ref="E1911:N1911"/>
    <mergeCell ref="E1912:L1912"/>
    <mergeCell ref="M1912:N1912"/>
    <mergeCell ref="J1913:N1913"/>
    <mergeCell ref="E1915:N1915"/>
    <mergeCell ref="I1916:J1916"/>
    <mergeCell ref="K1916:L1916"/>
    <mergeCell ref="M1916:N1916"/>
    <mergeCell ref="F1917:H1917"/>
    <mergeCell ref="I1917:J1917"/>
    <mergeCell ref="K1917:L1917"/>
    <mergeCell ref="M1917:N1917"/>
    <mergeCell ref="F1920:H1920"/>
    <mergeCell ref="I1920:J1920"/>
    <mergeCell ref="K1920:L1920"/>
    <mergeCell ref="M1920:N1920"/>
    <mergeCell ref="F1921:H1921"/>
    <mergeCell ref="I1921:J1921"/>
    <mergeCell ref="K1921:L1921"/>
    <mergeCell ref="M1921:N1921"/>
    <mergeCell ref="F1925:H1925"/>
    <mergeCell ref="I1925:J1925"/>
    <mergeCell ref="K1925:L1925"/>
    <mergeCell ref="M1925:N1925"/>
    <mergeCell ref="F1926:H1926"/>
    <mergeCell ref="I1926:J1926"/>
    <mergeCell ref="E1759:N1759"/>
    <mergeCell ref="K1853:L1853"/>
    <mergeCell ref="M1853:N1853"/>
    <mergeCell ref="F1855:N1855"/>
    <mergeCell ref="F1857:N1857"/>
    <mergeCell ref="F1858:N1858"/>
    <mergeCell ref="F1859:N1859"/>
    <mergeCell ref="F1861:J1861"/>
    <mergeCell ref="K1861:N1861"/>
    <mergeCell ref="K1931:L1931"/>
    <mergeCell ref="M1931:N1931"/>
    <mergeCell ref="I1928:J1928"/>
    <mergeCell ref="K1928:L1928"/>
    <mergeCell ref="M1928:N1928"/>
    <mergeCell ref="F1929:H1929"/>
    <mergeCell ref="I1929:J1929"/>
    <mergeCell ref="K1929:L1929"/>
    <mergeCell ref="M1929:N1929"/>
    <mergeCell ref="F1930:H1930"/>
    <mergeCell ref="I1930:J1930"/>
    <mergeCell ref="K1930:L1930"/>
    <mergeCell ref="M1930:N1930"/>
    <mergeCell ref="F1928:H1928"/>
    <mergeCell ref="F1809:N1809"/>
    <mergeCell ref="F1810:N1810"/>
    <mergeCell ref="D1813:N1813"/>
    <mergeCell ref="E1815:N1815"/>
    <mergeCell ref="E1816:N1816"/>
    <mergeCell ref="E1817:N1817"/>
    <mergeCell ref="F1818:N1818"/>
    <mergeCell ref="F1819:N1819"/>
    <mergeCell ref="F1822:J1822"/>
    <mergeCell ref="M1840:N1840"/>
    <mergeCell ref="F1832:N1832"/>
    <mergeCell ref="F1834:N1834"/>
    <mergeCell ref="F1835:N1835"/>
    <mergeCell ref="F1836:N1836"/>
    <mergeCell ref="F1838:J1838"/>
    <mergeCell ref="K1838:N1838"/>
    <mergeCell ref="E1840:L1840"/>
    <mergeCell ref="E1841:N1841"/>
    <mergeCell ref="F1842:N1842"/>
    <mergeCell ref="I1763:N1763"/>
    <mergeCell ref="F1829:H1829"/>
    <mergeCell ref="I1829:J1829"/>
    <mergeCell ref="K1829:L1829"/>
    <mergeCell ref="M1829:N1829"/>
    <mergeCell ref="F1830:H1830"/>
    <mergeCell ref="I1830:J1830"/>
    <mergeCell ref="K1830:L1830"/>
    <mergeCell ref="M1830:N1830"/>
    <mergeCell ref="F1806:N1806"/>
    <mergeCell ref="F1808:N1808"/>
    <mergeCell ref="F1853:H1853"/>
    <mergeCell ref="I1853:J1853"/>
    <mergeCell ref="M1712:N1712"/>
    <mergeCell ref="F1777:N1777"/>
    <mergeCell ref="E1779:N1779"/>
    <mergeCell ref="E1780:N1780"/>
    <mergeCell ref="E1784:N1784"/>
    <mergeCell ref="E1785:N1785"/>
    <mergeCell ref="I1786:J1786"/>
    <mergeCell ref="K1786:L1786"/>
    <mergeCell ref="M1786:N1786"/>
    <mergeCell ref="F1787:H1787"/>
    <mergeCell ref="I1787:J1787"/>
    <mergeCell ref="K1787:L1787"/>
    <mergeCell ref="M1787:N1787"/>
    <mergeCell ref="F1713:H1713"/>
    <mergeCell ref="I1713:J1713"/>
    <mergeCell ref="F1765:H1765"/>
    <mergeCell ref="I1765:N1765"/>
    <mergeCell ref="F1766:N1766"/>
    <mergeCell ref="F1767:N1767"/>
    <mergeCell ref="F1768:N1768"/>
    <mergeCell ref="F1769:N1769"/>
    <mergeCell ref="F1770:N1770"/>
    <mergeCell ref="F1772:J1772"/>
    <mergeCell ref="K1772:N1772"/>
    <mergeCell ref="E1774:H1774"/>
    <mergeCell ref="K1774:N1774"/>
    <mergeCell ref="E1749:N1749"/>
    <mergeCell ref="E1750:N1750"/>
    <mergeCell ref="E1752:J1752"/>
    <mergeCell ref="K1752:N1752"/>
    <mergeCell ref="E1754:J1754"/>
    <mergeCell ref="K1754:N1754"/>
    <mergeCell ref="K1670:L1670"/>
    <mergeCell ref="I1760:J1760"/>
    <mergeCell ref="K1760:L1760"/>
    <mergeCell ref="M1760:N1760"/>
    <mergeCell ref="F1761:H1761"/>
    <mergeCell ref="I1761:J1761"/>
    <mergeCell ref="K1761:L1761"/>
    <mergeCell ref="M1761:N1761"/>
    <mergeCell ref="F1763:H1763"/>
    <mergeCell ref="F1720:H1720"/>
    <mergeCell ref="I1720:J1720"/>
    <mergeCell ref="K1720:L1720"/>
    <mergeCell ref="F1721:H1721"/>
    <mergeCell ref="M1672:N1672"/>
    <mergeCell ref="F1673:H1673"/>
    <mergeCell ref="I1673:J1673"/>
    <mergeCell ref="K1673:L1673"/>
    <mergeCell ref="M1673:N1673"/>
    <mergeCell ref="F1701:N1701"/>
    <mergeCell ref="F1702:N1702"/>
    <mergeCell ref="F1703:N1703"/>
    <mergeCell ref="E1706:N1706"/>
    <mergeCell ref="E1707:L1707"/>
    <mergeCell ref="M1707:N1707"/>
    <mergeCell ref="J1708:N1708"/>
    <mergeCell ref="E1710:N1710"/>
    <mergeCell ref="I1711:J1711"/>
    <mergeCell ref="K1711:L1711"/>
    <mergeCell ref="M1711:N1711"/>
    <mergeCell ref="F1712:H1712"/>
    <mergeCell ref="I1712:J1712"/>
    <mergeCell ref="K1712:L1712"/>
    <mergeCell ref="K1623:L1623"/>
    <mergeCell ref="F1680:N1680"/>
    <mergeCell ref="F1682:J1682"/>
    <mergeCell ref="K1682:N1682"/>
    <mergeCell ref="E1684:H1684"/>
    <mergeCell ref="K1684:N1684"/>
    <mergeCell ref="F1693:N1693"/>
    <mergeCell ref="F1695:J1695"/>
    <mergeCell ref="K1695:N1695"/>
    <mergeCell ref="F1674:H1674"/>
    <mergeCell ref="I1674:J1674"/>
    <mergeCell ref="K1674:L1674"/>
    <mergeCell ref="M1674:N1674"/>
    <mergeCell ref="F1676:N1676"/>
    <mergeCell ref="F1639:J1639"/>
    <mergeCell ref="K1639:N1639"/>
    <mergeCell ref="E1642:N1642"/>
    <mergeCell ref="E1643:N1643"/>
    <mergeCell ref="E1644:N1644"/>
    <mergeCell ref="I1645:J1645"/>
    <mergeCell ref="K1645:L1645"/>
    <mergeCell ref="M1645:N1645"/>
    <mergeCell ref="F1646:H1646"/>
    <mergeCell ref="I1646:J1646"/>
    <mergeCell ref="K1646:L1646"/>
    <mergeCell ref="M1646:N1646"/>
    <mergeCell ref="F1647:H1647"/>
    <mergeCell ref="I1647:J1647"/>
    <mergeCell ref="K1669:L1669"/>
    <mergeCell ref="M1669:N1669"/>
    <mergeCell ref="F1670:H1670"/>
    <mergeCell ref="I1670:J1670"/>
    <mergeCell ref="M1625:N1625"/>
    <mergeCell ref="M1670:N1670"/>
    <mergeCell ref="F1671:H1671"/>
    <mergeCell ref="I1671:J1671"/>
    <mergeCell ref="K1671:L1671"/>
    <mergeCell ref="M1671:N1671"/>
    <mergeCell ref="F1672:H1672"/>
    <mergeCell ref="I1672:J1672"/>
    <mergeCell ref="K1672:L1672"/>
    <mergeCell ref="E1636:N1636"/>
    <mergeCell ref="F1637:N1637"/>
    <mergeCell ref="K1647:L1647"/>
    <mergeCell ref="M1647:N1647"/>
    <mergeCell ref="F1620:N1620"/>
    <mergeCell ref="F1603:N1603"/>
    <mergeCell ref="F1604:N1604"/>
    <mergeCell ref="F1613:N1613"/>
    <mergeCell ref="F1614:N1614"/>
    <mergeCell ref="F1615:N1615"/>
    <mergeCell ref="F1617:J1617"/>
    <mergeCell ref="K1617:N1617"/>
    <mergeCell ref="E1619:L1619"/>
    <mergeCell ref="M1619:N1619"/>
    <mergeCell ref="I1621:J1621"/>
    <mergeCell ref="K1621:L1621"/>
    <mergeCell ref="M1621:N1621"/>
    <mergeCell ref="F1622:H1622"/>
    <mergeCell ref="I1622:J1622"/>
    <mergeCell ref="K1622:L1622"/>
    <mergeCell ref="M1622:N1622"/>
    <mergeCell ref="F1623:H1623"/>
    <mergeCell ref="I1623:J1623"/>
    <mergeCell ref="E1549:J1549"/>
    <mergeCell ref="K1549:N1549"/>
    <mergeCell ref="E1552:N1552"/>
    <mergeCell ref="E1554:N1554"/>
    <mergeCell ref="I1555:J1555"/>
    <mergeCell ref="K1555:L1555"/>
    <mergeCell ref="M1555:N1555"/>
    <mergeCell ref="M1623:N1623"/>
    <mergeCell ref="F1624:H1624"/>
    <mergeCell ref="I1624:J1624"/>
    <mergeCell ref="K1624:L1624"/>
    <mergeCell ref="M1624:N1624"/>
    <mergeCell ref="F1625:H1625"/>
    <mergeCell ref="I1625:J1625"/>
    <mergeCell ref="K1625:L1625"/>
    <mergeCell ref="F1571:N1571"/>
    <mergeCell ref="F1572:N1572"/>
    <mergeCell ref="E1574:N1574"/>
    <mergeCell ref="E1575:N1575"/>
    <mergeCell ref="F1576:N1576"/>
    <mergeCell ref="E1579:N1579"/>
    <mergeCell ref="E1580:N1580"/>
    <mergeCell ref="I1581:J1581"/>
    <mergeCell ref="K1581:L1581"/>
    <mergeCell ref="M1581:N1581"/>
    <mergeCell ref="F1582:H1582"/>
    <mergeCell ref="I1582:J1582"/>
    <mergeCell ref="K1582:L1582"/>
    <mergeCell ref="M1582:N1582"/>
    <mergeCell ref="E1610:N1610"/>
    <mergeCell ref="E1611:N1611"/>
    <mergeCell ref="E1612:N1612"/>
    <mergeCell ref="K1556:L1556"/>
    <mergeCell ref="F1496:N1496"/>
    <mergeCell ref="M1506:N1506"/>
    <mergeCell ref="F1497:N1497"/>
    <mergeCell ref="F1498:N1498"/>
    <mergeCell ref="E1501:N1501"/>
    <mergeCell ref="E1502:L1502"/>
    <mergeCell ref="M1502:N1502"/>
    <mergeCell ref="J1503:N1503"/>
    <mergeCell ref="E1505:N1505"/>
    <mergeCell ref="I1506:J1506"/>
    <mergeCell ref="K1506:L1506"/>
    <mergeCell ref="F1507:H1507"/>
    <mergeCell ref="I1507:J1507"/>
    <mergeCell ref="K1507:L1507"/>
    <mergeCell ref="M1507:N1507"/>
    <mergeCell ref="F1508:H1508"/>
    <mergeCell ref="F1513:H1513"/>
    <mergeCell ref="I1513:J1513"/>
    <mergeCell ref="K1513:L1513"/>
    <mergeCell ref="M1513:N1513"/>
    <mergeCell ref="F1533:N1533"/>
    <mergeCell ref="F1534:N1534"/>
    <mergeCell ref="D1538:H1538"/>
    <mergeCell ref="I1538:N1538"/>
    <mergeCell ref="E1539:N1539"/>
    <mergeCell ref="E1541:N1541"/>
    <mergeCell ref="E1543:N1543"/>
    <mergeCell ref="E1544:N1544"/>
    <mergeCell ref="E1545:N1545"/>
    <mergeCell ref="E1547:J1547"/>
    <mergeCell ref="K1547:N1547"/>
    <mergeCell ref="F1474:N1474"/>
    <mergeCell ref="F1475:N1475"/>
    <mergeCell ref="F1477:J1477"/>
    <mergeCell ref="K1477:N1477"/>
    <mergeCell ref="E1479:H1479"/>
    <mergeCell ref="K1479:N1479"/>
    <mergeCell ref="E1463:N1463"/>
    <mergeCell ref="I1464:J1464"/>
    <mergeCell ref="K1464:L1464"/>
    <mergeCell ref="M1464:N1464"/>
    <mergeCell ref="F1465:H1465"/>
    <mergeCell ref="I1465:J1465"/>
    <mergeCell ref="K1465:L1465"/>
    <mergeCell ref="M1465:N1465"/>
    <mergeCell ref="F1448:N1448"/>
    <mergeCell ref="E1459:N1459"/>
    <mergeCell ref="E1460:L1460"/>
    <mergeCell ref="M1460:N1460"/>
    <mergeCell ref="J1461:N1461"/>
    <mergeCell ref="F1466:H1466"/>
    <mergeCell ref="I1466:J1466"/>
    <mergeCell ref="K1466:L1466"/>
    <mergeCell ref="M1466:N1466"/>
    <mergeCell ref="F1467:H1467"/>
    <mergeCell ref="I1467:J1467"/>
    <mergeCell ref="K1467:L1467"/>
    <mergeCell ref="M1467:N1467"/>
    <mergeCell ref="F1468:H1468"/>
    <mergeCell ref="I1468:J1468"/>
    <mergeCell ref="K1468:L1468"/>
    <mergeCell ref="I1442:J1442"/>
    <mergeCell ref="K1442:L1442"/>
    <mergeCell ref="M1442:N1442"/>
    <mergeCell ref="F1445:N1445"/>
    <mergeCell ref="F1447:N1447"/>
    <mergeCell ref="F1449:N1449"/>
    <mergeCell ref="F1451:J1451"/>
    <mergeCell ref="K1451:N1451"/>
    <mergeCell ref="E1453:H1453"/>
    <mergeCell ref="K1453:N1453"/>
    <mergeCell ref="F1455:N1455"/>
    <mergeCell ref="F1456:N1456"/>
    <mergeCell ref="F1424:N1424"/>
    <mergeCell ref="F1425:N1425"/>
    <mergeCell ref="F1426:N1426"/>
    <mergeCell ref="F1428:J1428"/>
    <mergeCell ref="K1428:N1428"/>
    <mergeCell ref="E1430:L1430"/>
    <mergeCell ref="M1430:N1430"/>
    <mergeCell ref="E1431:N1431"/>
    <mergeCell ref="F1432:N1432"/>
    <mergeCell ref="F1434:J1434"/>
    <mergeCell ref="K1434:N1434"/>
    <mergeCell ref="F1415:N1415"/>
    <mergeCell ref="F1398:N1398"/>
    <mergeCell ref="F1399:N1399"/>
    <mergeCell ref="F1400:N1400"/>
    <mergeCell ref="D1403:N1403"/>
    <mergeCell ref="E1405:N1405"/>
    <mergeCell ref="E1406:N1406"/>
    <mergeCell ref="E1407:N1407"/>
    <mergeCell ref="F1408:N1408"/>
    <mergeCell ref="F1409:N1409"/>
    <mergeCell ref="F1410:N1410"/>
    <mergeCell ref="F1412:J1412"/>
    <mergeCell ref="K1412:N1412"/>
    <mergeCell ref="E1414:L1414"/>
    <mergeCell ref="M1414:N1414"/>
    <mergeCell ref="I1416:J1416"/>
    <mergeCell ref="K1416:L1416"/>
    <mergeCell ref="M1416:N1416"/>
    <mergeCell ref="M1394:N1394"/>
    <mergeCell ref="F1396:N1396"/>
    <mergeCell ref="F1383:N1383"/>
    <mergeCell ref="F1388:N1388"/>
    <mergeCell ref="F1381:N1381"/>
    <mergeCell ref="F1382:N1382"/>
    <mergeCell ref="F1385:J1385"/>
    <mergeCell ref="K1385:N1385"/>
    <mergeCell ref="E1387:H1387"/>
    <mergeCell ref="K1387:N1387"/>
    <mergeCell ref="F1390:N1390"/>
    <mergeCell ref="F1391:N1391"/>
    <mergeCell ref="E1394:L1394"/>
    <mergeCell ref="F1367:N1367"/>
    <mergeCell ref="E1369:N1369"/>
    <mergeCell ref="E1370:N1370"/>
    <mergeCell ref="F1371:N1371"/>
    <mergeCell ref="E1374:N1374"/>
    <mergeCell ref="E1375:N1375"/>
    <mergeCell ref="I1376:J1376"/>
    <mergeCell ref="K1376:L1376"/>
    <mergeCell ref="M1376:N1376"/>
    <mergeCell ref="F1377:H1377"/>
    <mergeCell ref="I1377:J1377"/>
    <mergeCell ref="K1377:L1377"/>
    <mergeCell ref="M1377:N1377"/>
    <mergeCell ref="F1379:N1379"/>
    <mergeCell ref="F1356:N1356"/>
    <mergeCell ref="F1357:N1357"/>
    <mergeCell ref="F1358:N1358"/>
    <mergeCell ref="F1359:N1359"/>
    <mergeCell ref="F1360:N1360"/>
    <mergeCell ref="F1362:J1362"/>
    <mergeCell ref="K1362:N1362"/>
    <mergeCell ref="E1364:H1364"/>
    <mergeCell ref="K1364:N1364"/>
    <mergeCell ref="F1366:N1366"/>
    <mergeCell ref="F1328:N1328"/>
    <mergeCell ref="F1329:N1329"/>
    <mergeCell ref="D1333:H1333"/>
    <mergeCell ref="I1333:N1333"/>
    <mergeCell ref="E1334:N1334"/>
    <mergeCell ref="E1336:N1336"/>
    <mergeCell ref="E1338:N1338"/>
    <mergeCell ref="E1339:N1339"/>
    <mergeCell ref="E1347:N1347"/>
    <mergeCell ref="I1350:J1350"/>
    <mergeCell ref="K1350:L1350"/>
    <mergeCell ref="M1350:N1350"/>
    <mergeCell ref="F1351:H1351"/>
    <mergeCell ref="I1351:J1351"/>
    <mergeCell ref="K1351:L1351"/>
    <mergeCell ref="M1351:N1351"/>
    <mergeCell ref="F1353:H1353"/>
    <mergeCell ref="I1353:N1353"/>
    <mergeCell ref="F1355:H1355"/>
    <mergeCell ref="I1355:N1355"/>
    <mergeCell ref="E1349:N1349"/>
    <mergeCell ref="F1307:H1307"/>
    <mergeCell ref="I1307:J1307"/>
    <mergeCell ref="K1307:L1307"/>
    <mergeCell ref="M1307:N1307"/>
    <mergeCell ref="F1308:H1308"/>
    <mergeCell ref="I1308:J1308"/>
    <mergeCell ref="K1308:L1308"/>
    <mergeCell ref="M1308:N1308"/>
    <mergeCell ref="F1281:N1281"/>
    <mergeCell ref="F1283:N1283"/>
    <mergeCell ref="F1291:N1291"/>
    <mergeCell ref="F1277:N1277"/>
    <mergeCell ref="E1279:N1279"/>
    <mergeCell ref="F1282:N1282"/>
    <mergeCell ref="F1285:J1285"/>
    <mergeCell ref="K1285:N1285"/>
    <mergeCell ref="E1287:L1287"/>
    <mergeCell ref="M1287:N1287"/>
    <mergeCell ref="F1289:N1289"/>
    <mergeCell ref="K1303:L1303"/>
    <mergeCell ref="M1303:N1303"/>
    <mergeCell ref="F1304:H1304"/>
    <mergeCell ref="I1304:J1304"/>
    <mergeCell ref="K1304:L1304"/>
    <mergeCell ref="M1304:N1304"/>
    <mergeCell ref="F1305:H1305"/>
    <mergeCell ref="I1305:J1305"/>
    <mergeCell ref="K1305:L1305"/>
    <mergeCell ref="M1305:N1305"/>
    <mergeCell ref="F1306:H1306"/>
    <mergeCell ref="I1306:J1306"/>
    <mergeCell ref="K1306:L1306"/>
    <mergeCell ref="F1266:N1266"/>
    <mergeCell ref="E1274:H1274"/>
    <mergeCell ref="K1274:N1274"/>
    <mergeCell ref="F1276:N1276"/>
    <mergeCell ref="F1246:J1246"/>
    <mergeCell ref="K1246:N1246"/>
    <mergeCell ref="F1260:H1260"/>
    <mergeCell ref="I1260:J1260"/>
    <mergeCell ref="K1260:L1260"/>
    <mergeCell ref="M1260:N1260"/>
    <mergeCell ref="F1261:H1261"/>
    <mergeCell ref="I1261:J1261"/>
    <mergeCell ref="K1261:L1261"/>
    <mergeCell ref="M1261:N1261"/>
    <mergeCell ref="F1263:H1263"/>
    <mergeCell ref="I1263:J1263"/>
    <mergeCell ref="K1263:L1263"/>
    <mergeCell ref="M1263:N1263"/>
    <mergeCell ref="F1264:H1264"/>
    <mergeCell ref="I1264:J1264"/>
    <mergeCell ref="K1264:L1264"/>
    <mergeCell ref="M1264:N1264"/>
    <mergeCell ref="F1268:N1268"/>
    <mergeCell ref="F1269:N1269"/>
    <mergeCell ref="F1270:N1270"/>
    <mergeCell ref="F1272:J1272"/>
    <mergeCell ref="K1272:N1272"/>
    <mergeCell ref="F1204:N1204"/>
    <mergeCell ref="F1205:N1205"/>
    <mergeCell ref="F1207:J1207"/>
    <mergeCell ref="K1207:N1207"/>
    <mergeCell ref="E1209:L1209"/>
    <mergeCell ref="M1209:N1209"/>
    <mergeCell ref="I1211:J1211"/>
    <mergeCell ref="K1211:L1211"/>
    <mergeCell ref="M1211:N1211"/>
    <mergeCell ref="F1212:H1212"/>
    <mergeCell ref="I1212:J1212"/>
    <mergeCell ref="K1212:L1212"/>
    <mergeCell ref="M1212:N1212"/>
    <mergeCell ref="F1215:H1215"/>
    <mergeCell ref="I1215:J1215"/>
    <mergeCell ref="K1215:L1215"/>
    <mergeCell ref="M1215:N1215"/>
    <mergeCell ref="F1217:N1217"/>
    <mergeCell ref="F1219:N1219"/>
    <mergeCell ref="F1223:J1223"/>
    <mergeCell ref="K1223:N1223"/>
    <mergeCell ref="E1225:L1225"/>
    <mergeCell ref="M1225:N1225"/>
    <mergeCell ref="K1157:N1157"/>
    <mergeCell ref="K1137:N1137"/>
    <mergeCell ref="E1137:J1137"/>
    <mergeCell ref="E1139:J1139"/>
    <mergeCell ref="K1139:N1139"/>
    <mergeCell ref="E1142:N1142"/>
    <mergeCell ref="E1144:N1144"/>
    <mergeCell ref="I1145:J1145"/>
    <mergeCell ref="K1145:L1145"/>
    <mergeCell ref="M1145:N1145"/>
    <mergeCell ref="F1146:H1146"/>
    <mergeCell ref="I1146:J1146"/>
    <mergeCell ref="K1146:L1146"/>
    <mergeCell ref="M1146:N1146"/>
    <mergeCell ref="F1148:H1148"/>
    <mergeCell ref="I1148:N1148"/>
    <mergeCell ref="F1150:H1150"/>
    <mergeCell ref="I1150:N1150"/>
    <mergeCell ref="F1151:N1151"/>
    <mergeCell ref="F1152:N1152"/>
    <mergeCell ref="F1153:N1153"/>
    <mergeCell ref="F1154:N1154"/>
    <mergeCell ref="F1155:N1155"/>
    <mergeCell ref="F1157:J1157"/>
    <mergeCell ref="F1195:N1195"/>
    <mergeCell ref="F1203:N1203"/>
    <mergeCell ref="F1124:N1124"/>
    <mergeCell ref="D1128:H1128"/>
    <mergeCell ref="I1128:N1128"/>
    <mergeCell ref="E1129:N1129"/>
    <mergeCell ref="E1131:N1131"/>
    <mergeCell ref="E1133:N1133"/>
    <mergeCell ref="E1134:N1134"/>
    <mergeCell ref="E1135:N1135"/>
    <mergeCell ref="F1119:J1119"/>
    <mergeCell ref="K1119:N1119"/>
    <mergeCell ref="E1121:H1121"/>
    <mergeCell ref="K1121:N1121"/>
    <mergeCell ref="F1123:N1123"/>
    <mergeCell ref="F1116:N1116"/>
    <mergeCell ref="F1117:N1117"/>
    <mergeCell ref="M1108:N1108"/>
    <mergeCell ref="F1088:N1088"/>
    <mergeCell ref="M1098:N1098"/>
    <mergeCell ref="E1091:N1091"/>
    <mergeCell ref="E1092:L1092"/>
    <mergeCell ref="M1092:N1092"/>
    <mergeCell ref="J1093:N1093"/>
    <mergeCell ref="E1095:N1095"/>
    <mergeCell ref="I1096:J1096"/>
    <mergeCell ref="K1096:L1096"/>
    <mergeCell ref="M1096:N1096"/>
    <mergeCell ref="F1097:H1097"/>
    <mergeCell ref="I1097:J1097"/>
    <mergeCell ref="K1097:L1097"/>
    <mergeCell ref="M1097:N1097"/>
    <mergeCell ref="F1098:H1098"/>
    <mergeCell ref="I1098:J1098"/>
    <mergeCell ref="F1077:N1077"/>
    <mergeCell ref="F1087:N1087"/>
    <mergeCell ref="E1074:N1074"/>
    <mergeCell ref="F1076:N1076"/>
    <mergeCell ref="F1078:N1078"/>
    <mergeCell ref="F1080:J1080"/>
    <mergeCell ref="K1080:N1080"/>
    <mergeCell ref="E1082:L1082"/>
    <mergeCell ref="M1082:N1082"/>
    <mergeCell ref="F1084:N1084"/>
    <mergeCell ref="F1086:N1086"/>
    <mergeCell ref="F1061:N1061"/>
    <mergeCell ref="F1067:J1067"/>
    <mergeCell ref="K1067:N1067"/>
    <mergeCell ref="E1069:H1069"/>
    <mergeCell ref="K1069:N1069"/>
    <mergeCell ref="F1071:N1071"/>
    <mergeCell ref="F1072:N1072"/>
    <mergeCell ref="F1063:N1063"/>
    <mergeCell ref="F1064:N1064"/>
    <mergeCell ref="F1065:N1065"/>
    <mergeCell ref="F1038:N1038"/>
    <mergeCell ref="F1039:N1039"/>
    <mergeCell ref="F1041:J1041"/>
    <mergeCell ref="K1041:N1041"/>
    <mergeCell ref="E1043:H1043"/>
    <mergeCell ref="K1043:N1043"/>
    <mergeCell ref="F1045:N1045"/>
    <mergeCell ref="E1021:N1021"/>
    <mergeCell ref="F1022:N1022"/>
    <mergeCell ref="F1024:J1024"/>
    <mergeCell ref="K1024:N1024"/>
    <mergeCell ref="F990:N990"/>
    <mergeCell ref="F998:N998"/>
    <mergeCell ref="F999:N999"/>
    <mergeCell ref="F1002:J1002"/>
    <mergeCell ref="K1002:N1002"/>
    <mergeCell ref="E1004:L1004"/>
    <mergeCell ref="M1004:N1004"/>
    <mergeCell ref="F1005:N1005"/>
    <mergeCell ref="I1006:J1006"/>
    <mergeCell ref="K1006:L1006"/>
    <mergeCell ref="M1006:N1006"/>
    <mergeCell ref="F1007:H1007"/>
    <mergeCell ref="I1007:J1007"/>
    <mergeCell ref="K1007:L1007"/>
    <mergeCell ref="M1007:N1007"/>
    <mergeCell ref="F1008:H1008"/>
    <mergeCell ref="I1008:J1008"/>
    <mergeCell ref="E995:N995"/>
    <mergeCell ref="E996:N996"/>
    <mergeCell ref="E997:N997"/>
    <mergeCell ref="F1000:N1000"/>
    <mergeCell ref="K1008:L1008"/>
    <mergeCell ref="M1008:N1008"/>
    <mergeCell ref="F1009:H1009"/>
    <mergeCell ref="I1009:J1009"/>
    <mergeCell ref="K1009:L1009"/>
    <mergeCell ref="M1009:N1009"/>
    <mergeCell ref="F1010:H1010"/>
    <mergeCell ref="F969:N969"/>
    <mergeCell ref="E959:N959"/>
    <mergeCell ref="E960:N960"/>
    <mergeCell ref="F961:N961"/>
    <mergeCell ref="E964:N964"/>
    <mergeCell ref="E965:N965"/>
    <mergeCell ref="I966:J966"/>
    <mergeCell ref="K966:L966"/>
    <mergeCell ref="M966:N966"/>
    <mergeCell ref="F967:H967"/>
    <mergeCell ref="I967:J967"/>
    <mergeCell ref="K967:L967"/>
    <mergeCell ref="M967:N967"/>
    <mergeCell ref="F971:N971"/>
    <mergeCell ref="I1010:J1010"/>
    <mergeCell ref="K1010:L1010"/>
    <mergeCell ref="M1010:N1010"/>
    <mergeCell ref="I893:J893"/>
    <mergeCell ref="K893:L893"/>
    <mergeCell ref="F897:H897"/>
    <mergeCell ref="I897:J897"/>
    <mergeCell ref="K897:L897"/>
    <mergeCell ref="M897:N897"/>
    <mergeCell ref="F873:N873"/>
    <mergeCell ref="F883:N883"/>
    <mergeCell ref="E869:N869"/>
    <mergeCell ref="F871:N871"/>
    <mergeCell ref="F872:N872"/>
    <mergeCell ref="F875:J875"/>
    <mergeCell ref="K875:N875"/>
    <mergeCell ref="E877:L877"/>
    <mergeCell ref="M877:N877"/>
    <mergeCell ref="F879:N879"/>
    <mergeCell ref="F881:N881"/>
    <mergeCell ref="F882:N882"/>
    <mergeCell ref="F896:H896"/>
    <mergeCell ref="I896:J896"/>
    <mergeCell ref="K896:L896"/>
    <mergeCell ref="M896:N896"/>
    <mergeCell ref="F893:H893"/>
    <mergeCell ref="M828:N828"/>
    <mergeCell ref="F832:N832"/>
    <mergeCell ref="F858:N858"/>
    <mergeCell ref="F860:N860"/>
    <mergeCell ref="F862:J862"/>
    <mergeCell ref="K862:N862"/>
    <mergeCell ref="E864:H864"/>
    <mergeCell ref="K864:N864"/>
    <mergeCell ref="F866:N866"/>
    <mergeCell ref="F867:N867"/>
    <mergeCell ref="J846:N846"/>
    <mergeCell ref="E848:N848"/>
    <mergeCell ref="I849:J849"/>
    <mergeCell ref="K849:L849"/>
    <mergeCell ref="M849:N849"/>
    <mergeCell ref="F850:H850"/>
    <mergeCell ref="I850:J850"/>
    <mergeCell ref="K850:L850"/>
    <mergeCell ref="M850:N850"/>
    <mergeCell ref="F851:H851"/>
    <mergeCell ref="F840:N840"/>
    <mergeCell ref="F841:N841"/>
    <mergeCell ref="E844:N844"/>
    <mergeCell ref="E845:L845"/>
    <mergeCell ref="M845:N845"/>
    <mergeCell ref="K838:N838"/>
    <mergeCell ref="I851:J851"/>
    <mergeCell ref="K851:L851"/>
    <mergeCell ref="M851:N851"/>
    <mergeCell ref="F852:H852"/>
    <mergeCell ref="I852:J852"/>
    <mergeCell ref="K852:L852"/>
    <mergeCell ref="F833:N833"/>
    <mergeCell ref="F834:N834"/>
    <mergeCell ref="F836:J836"/>
    <mergeCell ref="K836:N836"/>
    <mergeCell ref="E838:H838"/>
    <mergeCell ref="F807:N807"/>
    <mergeCell ref="F809:N809"/>
    <mergeCell ref="F810:N810"/>
    <mergeCell ref="F811:N811"/>
    <mergeCell ref="F813:J813"/>
    <mergeCell ref="K813:N813"/>
    <mergeCell ref="E815:L815"/>
    <mergeCell ref="M815:N815"/>
    <mergeCell ref="E816:N816"/>
    <mergeCell ref="F817:N817"/>
    <mergeCell ref="F819:J819"/>
    <mergeCell ref="K819:N819"/>
    <mergeCell ref="F830:N830"/>
    <mergeCell ref="E822:N822"/>
    <mergeCell ref="E823:N823"/>
    <mergeCell ref="E824:N824"/>
    <mergeCell ref="I825:J825"/>
    <mergeCell ref="K825:L825"/>
    <mergeCell ref="M825:N825"/>
    <mergeCell ref="F826:H826"/>
    <mergeCell ref="I826:J826"/>
    <mergeCell ref="K826:L826"/>
    <mergeCell ref="M826:N826"/>
    <mergeCell ref="F827:H827"/>
    <mergeCell ref="F828:H828"/>
    <mergeCell ref="I828:J828"/>
    <mergeCell ref="K828:L828"/>
    <mergeCell ref="F794:N794"/>
    <mergeCell ref="F795:N795"/>
    <mergeCell ref="F800:N800"/>
    <mergeCell ref="F784:N784"/>
    <mergeCell ref="F783:N783"/>
    <mergeCell ref="F785:N785"/>
    <mergeCell ref="D788:N788"/>
    <mergeCell ref="E790:N790"/>
    <mergeCell ref="E791:N791"/>
    <mergeCell ref="E792:N792"/>
    <mergeCell ref="F793:N793"/>
    <mergeCell ref="F797:J797"/>
    <mergeCell ref="K797:N797"/>
    <mergeCell ref="E799:L799"/>
    <mergeCell ref="M799:N799"/>
    <mergeCell ref="I801:J801"/>
    <mergeCell ref="K801:L801"/>
    <mergeCell ref="M801:N801"/>
    <mergeCell ref="F776:N776"/>
    <mergeCell ref="E772:H772"/>
    <mergeCell ref="K772:N772"/>
    <mergeCell ref="F773:N773"/>
    <mergeCell ref="F775:N775"/>
    <mergeCell ref="E779:L779"/>
    <mergeCell ref="M779:N779"/>
    <mergeCell ref="F781:N781"/>
    <mergeCell ref="K747:N747"/>
    <mergeCell ref="K749:N749"/>
    <mergeCell ref="E754:N754"/>
    <mergeCell ref="E298:N298"/>
    <mergeCell ref="F299:N299"/>
    <mergeCell ref="F300:N300"/>
    <mergeCell ref="F301:N301"/>
    <mergeCell ref="F303:N303"/>
    <mergeCell ref="F304:N304"/>
    <mergeCell ref="F625:N625"/>
    <mergeCell ref="M640:N640"/>
    <mergeCell ref="F330:H330"/>
    <mergeCell ref="I330:N330"/>
    <mergeCell ref="F331:N331"/>
    <mergeCell ref="F332:N332"/>
    <mergeCell ref="F333:N333"/>
    <mergeCell ref="F334:N334"/>
    <mergeCell ref="F335:N335"/>
    <mergeCell ref="F337:J337"/>
    <mergeCell ref="K337:N337"/>
    <mergeCell ref="E339:H339"/>
    <mergeCell ref="K339:N339"/>
    <mergeCell ref="E322:N322"/>
    <mergeCell ref="E324:N324"/>
    <mergeCell ref="F287:N287"/>
    <mergeCell ref="F288:N288"/>
    <mergeCell ref="F289:N289"/>
    <mergeCell ref="F291:N291"/>
    <mergeCell ref="F292:N292"/>
    <mergeCell ref="F293:N293"/>
    <mergeCell ref="F295:J295"/>
    <mergeCell ref="K295:N295"/>
    <mergeCell ref="E297:H297"/>
    <mergeCell ref="K297:N297"/>
    <mergeCell ref="F283:H283"/>
    <mergeCell ref="I283:J283"/>
    <mergeCell ref="K283:L283"/>
    <mergeCell ref="M283:N283"/>
    <mergeCell ref="F284:H284"/>
    <mergeCell ref="I284:J284"/>
    <mergeCell ref="K284:L284"/>
    <mergeCell ref="M284:N284"/>
    <mergeCell ref="F285:H285"/>
    <mergeCell ref="I285:J285"/>
    <mergeCell ref="K285:L285"/>
    <mergeCell ref="M285:N285"/>
    <mergeCell ref="F280:H280"/>
    <mergeCell ref="I280:J280"/>
    <mergeCell ref="K280:L280"/>
    <mergeCell ref="M280:N280"/>
    <mergeCell ref="F281:H281"/>
    <mergeCell ref="I281:J281"/>
    <mergeCell ref="K281:L281"/>
    <mergeCell ref="M281:N281"/>
    <mergeCell ref="F282:H282"/>
    <mergeCell ref="I282:J282"/>
    <mergeCell ref="K282:L282"/>
    <mergeCell ref="M282:N282"/>
    <mergeCell ref="F277:H277"/>
    <mergeCell ref="I277:J277"/>
    <mergeCell ref="K277:L277"/>
    <mergeCell ref="M277:N277"/>
    <mergeCell ref="F278:H278"/>
    <mergeCell ref="I278:J278"/>
    <mergeCell ref="K278:L278"/>
    <mergeCell ref="M278:N278"/>
    <mergeCell ref="F279:H279"/>
    <mergeCell ref="I279:J279"/>
    <mergeCell ref="K279:L279"/>
    <mergeCell ref="M279:N279"/>
    <mergeCell ref="F274:H274"/>
    <mergeCell ref="I274:J274"/>
    <mergeCell ref="K274:L274"/>
    <mergeCell ref="M274:N274"/>
    <mergeCell ref="F275:H275"/>
    <mergeCell ref="I275:J275"/>
    <mergeCell ref="K275:L275"/>
    <mergeCell ref="M275:N275"/>
    <mergeCell ref="F276:H276"/>
    <mergeCell ref="I276:J276"/>
    <mergeCell ref="K276:L276"/>
    <mergeCell ref="M276:N276"/>
    <mergeCell ref="F271:H271"/>
    <mergeCell ref="I271:J271"/>
    <mergeCell ref="K271:L271"/>
    <mergeCell ref="M271:N271"/>
    <mergeCell ref="F272:H272"/>
    <mergeCell ref="I272:J272"/>
    <mergeCell ref="K272:L272"/>
    <mergeCell ref="M272:N272"/>
    <mergeCell ref="F273:H273"/>
    <mergeCell ref="I273:J273"/>
    <mergeCell ref="K273:L273"/>
    <mergeCell ref="M273:N273"/>
    <mergeCell ref="J263:N263"/>
    <mergeCell ref="E265:N265"/>
    <mergeCell ref="E266:N266"/>
    <mergeCell ref="F267:N267"/>
    <mergeCell ref="F268:N268"/>
    <mergeCell ref="F269:N269"/>
    <mergeCell ref="I270:J270"/>
    <mergeCell ref="K270:L270"/>
    <mergeCell ref="M270:N270"/>
    <mergeCell ref="F252:N252"/>
    <mergeCell ref="F254:N254"/>
    <mergeCell ref="F255:N255"/>
    <mergeCell ref="F256:N256"/>
    <mergeCell ref="E259:N259"/>
    <mergeCell ref="E260:N260"/>
    <mergeCell ref="E261:N261"/>
    <mergeCell ref="E262:L262"/>
    <mergeCell ref="M262:N262"/>
    <mergeCell ref="F238:N238"/>
    <mergeCell ref="E240:N240"/>
    <mergeCell ref="E241:N241"/>
    <mergeCell ref="F244:N244"/>
    <mergeCell ref="F245:N245"/>
    <mergeCell ref="F246:N246"/>
    <mergeCell ref="F248:J248"/>
    <mergeCell ref="K248:N248"/>
    <mergeCell ref="E250:L250"/>
    <mergeCell ref="M250:N250"/>
    <mergeCell ref="F229:J229"/>
    <mergeCell ref="K229:N229"/>
    <mergeCell ref="E231:H231"/>
    <mergeCell ref="K231:N231"/>
    <mergeCell ref="E232:N232"/>
    <mergeCell ref="F233:N233"/>
    <mergeCell ref="F234:N234"/>
    <mergeCell ref="F235:N235"/>
    <mergeCell ref="F237:N237"/>
    <mergeCell ref="M220:N220"/>
    <mergeCell ref="F221:H221"/>
    <mergeCell ref="I221:J221"/>
    <mergeCell ref="K221:L221"/>
    <mergeCell ref="M221:N221"/>
    <mergeCell ref="F223:N223"/>
    <mergeCell ref="F225:N225"/>
    <mergeCell ref="F226:N226"/>
    <mergeCell ref="F227:N227"/>
    <mergeCell ref="F215:N215"/>
    <mergeCell ref="I216:J216"/>
    <mergeCell ref="K216:L216"/>
    <mergeCell ref="M216:N216"/>
    <mergeCell ref="F217:H217"/>
    <mergeCell ref="I217:J217"/>
    <mergeCell ref="K217:L217"/>
    <mergeCell ref="M217:N217"/>
    <mergeCell ref="F218:H218"/>
    <mergeCell ref="I218:J218"/>
    <mergeCell ref="K218:L218"/>
    <mergeCell ref="M218:N218"/>
    <mergeCell ref="F219:H219"/>
    <mergeCell ref="I219:J219"/>
    <mergeCell ref="K219:L219"/>
    <mergeCell ref="M219:N219"/>
    <mergeCell ref="F220:H220"/>
    <mergeCell ref="I220:J220"/>
    <mergeCell ref="K220:L220"/>
    <mergeCell ref="E206:N206"/>
    <mergeCell ref="E207:N207"/>
    <mergeCell ref="E208:L208"/>
    <mergeCell ref="M208:N208"/>
    <mergeCell ref="J209:N209"/>
    <mergeCell ref="E211:N211"/>
    <mergeCell ref="E212:N212"/>
    <mergeCell ref="F213:N213"/>
    <mergeCell ref="F214:N214"/>
    <mergeCell ref="E195:H195"/>
    <mergeCell ref="K195:N195"/>
    <mergeCell ref="E196:N196"/>
    <mergeCell ref="F197:N197"/>
    <mergeCell ref="F198:N198"/>
    <mergeCell ref="F199:N199"/>
    <mergeCell ref="F201:N201"/>
    <mergeCell ref="F202:N202"/>
    <mergeCell ref="E205:N205"/>
    <mergeCell ref="F185:H185"/>
    <mergeCell ref="I185:J185"/>
    <mergeCell ref="K185:L185"/>
    <mergeCell ref="M185:N185"/>
    <mergeCell ref="F187:N187"/>
    <mergeCell ref="F189:N189"/>
    <mergeCell ref="F190:N190"/>
    <mergeCell ref="F191:N191"/>
    <mergeCell ref="F193:J193"/>
    <mergeCell ref="K193:N193"/>
    <mergeCell ref="F179:N179"/>
    <mergeCell ref="F181:N181"/>
    <mergeCell ref="I182:J182"/>
    <mergeCell ref="K182:L182"/>
    <mergeCell ref="M182:N182"/>
    <mergeCell ref="F183:H183"/>
    <mergeCell ref="I183:J183"/>
    <mergeCell ref="K183:L183"/>
    <mergeCell ref="M183:N183"/>
    <mergeCell ref="F184:H184"/>
    <mergeCell ref="I184:J184"/>
    <mergeCell ref="K184:L184"/>
    <mergeCell ref="E166:N166"/>
    <mergeCell ref="F167:N167"/>
    <mergeCell ref="F169:J169"/>
    <mergeCell ref="K169:N169"/>
    <mergeCell ref="E172:N172"/>
    <mergeCell ref="E173:N173"/>
    <mergeCell ref="E174:N174"/>
    <mergeCell ref="E175:N175"/>
    <mergeCell ref="F176:N176"/>
    <mergeCell ref="F156:N156"/>
    <mergeCell ref="F158:N158"/>
    <mergeCell ref="F159:N159"/>
    <mergeCell ref="F160:N160"/>
    <mergeCell ref="F162:J162"/>
    <mergeCell ref="K162:N162"/>
    <mergeCell ref="E164:L164"/>
    <mergeCell ref="M164:N164"/>
    <mergeCell ref="E165:N165"/>
    <mergeCell ref="F153:H153"/>
    <mergeCell ref="I153:J153"/>
    <mergeCell ref="K153:L153"/>
    <mergeCell ref="M153:N153"/>
    <mergeCell ref="F154:H154"/>
    <mergeCell ref="I154:J154"/>
    <mergeCell ref="K154:L154"/>
    <mergeCell ref="M154:N154"/>
    <mergeCell ref="E145:N145"/>
    <mergeCell ref="E146:N146"/>
    <mergeCell ref="E147:N147"/>
    <mergeCell ref="F148:N148"/>
    <mergeCell ref="F149:N149"/>
    <mergeCell ref="I150:J150"/>
    <mergeCell ref="K150:L150"/>
    <mergeCell ref="M150:N150"/>
    <mergeCell ref="F151:H151"/>
    <mergeCell ref="I151:J151"/>
    <mergeCell ref="K151:L151"/>
    <mergeCell ref="M151:N151"/>
    <mergeCell ref="F140:N140"/>
    <mergeCell ref="F142:J142"/>
    <mergeCell ref="K142:N142"/>
    <mergeCell ref="E144:L144"/>
    <mergeCell ref="M144:N144"/>
    <mergeCell ref="F124:N124"/>
    <mergeCell ref="F125:N125"/>
    <mergeCell ref="F126:N126"/>
    <mergeCell ref="D129:N129"/>
    <mergeCell ref="E131:N131"/>
    <mergeCell ref="E132:N132"/>
    <mergeCell ref="E133:N133"/>
    <mergeCell ref="E134:N134"/>
    <mergeCell ref="F135:N135"/>
    <mergeCell ref="F152:H152"/>
    <mergeCell ref="I152:J152"/>
    <mergeCell ref="K152:L152"/>
    <mergeCell ref="M152:N152"/>
    <mergeCell ref="E118:N118"/>
    <mergeCell ref="E119:N119"/>
    <mergeCell ref="E120:N120"/>
    <mergeCell ref="F122:N122"/>
    <mergeCell ref="F102:N102"/>
    <mergeCell ref="F103:N103"/>
    <mergeCell ref="F105:J105"/>
    <mergeCell ref="K105:N105"/>
    <mergeCell ref="E107:H107"/>
    <mergeCell ref="K107:N107"/>
    <mergeCell ref="E108:N108"/>
    <mergeCell ref="F109:N109"/>
    <mergeCell ref="F110:N110"/>
    <mergeCell ref="F136:N136"/>
    <mergeCell ref="E137:N137"/>
    <mergeCell ref="F138:N138"/>
    <mergeCell ref="F139:N139"/>
    <mergeCell ref="K97:L97"/>
    <mergeCell ref="M97:N97"/>
    <mergeCell ref="F99:N99"/>
    <mergeCell ref="F101:N101"/>
    <mergeCell ref="E90:N90"/>
    <mergeCell ref="E91:N91"/>
    <mergeCell ref="E92:N92"/>
    <mergeCell ref="E93:N93"/>
    <mergeCell ref="F94:N94"/>
    <mergeCell ref="F95:N95"/>
    <mergeCell ref="E89:N89"/>
    <mergeCell ref="F111:N111"/>
    <mergeCell ref="F113:N113"/>
    <mergeCell ref="F114:N114"/>
    <mergeCell ref="E117:L117"/>
    <mergeCell ref="M117:N117"/>
    <mergeCell ref="I96:J96"/>
    <mergeCell ref="K96:L96"/>
    <mergeCell ref="M96:N96"/>
    <mergeCell ref="F97:H97"/>
    <mergeCell ref="I97:J97"/>
    <mergeCell ref="K60:L60"/>
    <mergeCell ref="M60:N60"/>
    <mergeCell ref="F62:H62"/>
    <mergeCell ref="I62:N62"/>
    <mergeCell ref="F64:H64"/>
    <mergeCell ref="I64:N64"/>
    <mergeCell ref="F65:N65"/>
    <mergeCell ref="E48:N48"/>
    <mergeCell ref="E51:N51"/>
    <mergeCell ref="E53:N53"/>
    <mergeCell ref="E54:N54"/>
    <mergeCell ref="E55:N55"/>
    <mergeCell ref="F56:N56"/>
    <mergeCell ref="F57:N57"/>
    <mergeCell ref="F58:N58"/>
    <mergeCell ref="I59:J59"/>
    <mergeCell ref="K59:L59"/>
    <mergeCell ref="M59:N59"/>
    <mergeCell ref="E76:N76"/>
    <mergeCell ref="F77:N77"/>
    <mergeCell ref="F78:N78"/>
    <mergeCell ref="F79:N79"/>
    <mergeCell ref="F81:N81"/>
    <mergeCell ref="F82:N82"/>
    <mergeCell ref="E84:N84"/>
    <mergeCell ref="E85:N85"/>
    <mergeCell ref="F86:N86"/>
    <mergeCell ref="F66:N66"/>
    <mergeCell ref="E31:N31"/>
    <mergeCell ref="E33:N33"/>
    <mergeCell ref="F38:N38"/>
    <mergeCell ref="F39:N39"/>
    <mergeCell ref="F40:N40"/>
    <mergeCell ref="E42:N42"/>
    <mergeCell ref="E43:N43"/>
    <mergeCell ref="E45:J45"/>
    <mergeCell ref="K45:N45"/>
    <mergeCell ref="E47:J47"/>
    <mergeCell ref="K47:N47"/>
    <mergeCell ref="F67:N67"/>
    <mergeCell ref="F68:N68"/>
    <mergeCell ref="F69:N69"/>
    <mergeCell ref="F70:N70"/>
    <mergeCell ref="F71:N71"/>
    <mergeCell ref="F73:J73"/>
    <mergeCell ref="K73:N73"/>
    <mergeCell ref="E75:H75"/>
    <mergeCell ref="K75:N75"/>
    <mergeCell ref="F60:H60"/>
    <mergeCell ref="I60:J60"/>
    <mergeCell ref="E21:N21"/>
    <mergeCell ref="V5:W5"/>
    <mergeCell ref="D24:N24"/>
    <mergeCell ref="D7:N7"/>
    <mergeCell ref="D10:N10"/>
    <mergeCell ref="D14:N14"/>
    <mergeCell ref="R5:S5"/>
    <mergeCell ref="G5:H5"/>
    <mergeCell ref="E22:N22"/>
    <mergeCell ref="D25:N25"/>
    <mergeCell ref="T5:U5"/>
    <mergeCell ref="I5:J5"/>
    <mergeCell ref="K5:L5"/>
    <mergeCell ref="M5:N5"/>
    <mergeCell ref="P5:Q5"/>
    <mergeCell ref="D30:H30"/>
    <mergeCell ref="I30:N30"/>
    <mergeCell ref="T3:U3"/>
    <mergeCell ref="V3:W3"/>
    <mergeCell ref="E4:F4"/>
    <mergeCell ref="G4:H4"/>
    <mergeCell ref="I4:J4"/>
    <mergeCell ref="K4:L4"/>
    <mergeCell ref="M4:N4"/>
    <mergeCell ref="P4:Q4"/>
    <mergeCell ref="R4:S4"/>
    <mergeCell ref="T4:U4"/>
    <mergeCell ref="V4:W4"/>
    <mergeCell ref="E3:F3"/>
    <mergeCell ref="G3:H3"/>
    <mergeCell ref="I3:J3"/>
    <mergeCell ref="K3:L3"/>
    <mergeCell ref="M3:N3"/>
    <mergeCell ref="P3:Q3"/>
    <mergeCell ref="R3:S3"/>
    <mergeCell ref="B2:D4"/>
    <mergeCell ref="G2:H2"/>
    <mergeCell ref="I2:J2"/>
    <mergeCell ref="K2:L2"/>
    <mergeCell ref="M2:N2"/>
    <mergeCell ref="D28:N28"/>
    <mergeCell ref="F568:N568"/>
    <mergeCell ref="K565:N565"/>
    <mergeCell ref="K729:N729"/>
    <mergeCell ref="K727:N727"/>
    <mergeCell ref="F580:N580"/>
    <mergeCell ref="F653:N653"/>
    <mergeCell ref="F654:N654"/>
    <mergeCell ref="M700:N700"/>
    <mergeCell ref="M690:N690"/>
    <mergeCell ref="E610:L610"/>
    <mergeCell ref="M610:N610"/>
    <mergeCell ref="E611:N611"/>
    <mergeCell ref="M184:N184"/>
    <mergeCell ref="F177:N177"/>
    <mergeCell ref="F180:N180"/>
    <mergeCell ref="C11:N11"/>
    <mergeCell ref="E9:M9"/>
    <mergeCell ref="E35:N35"/>
    <mergeCell ref="E36:N36"/>
    <mergeCell ref="F37:N37"/>
    <mergeCell ref="E15:N15"/>
    <mergeCell ref="E16:N16"/>
    <mergeCell ref="E17:N17"/>
    <mergeCell ref="E18:N18"/>
    <mergeCell ref="E19:N19"/>
    <mergeCell ref="E20:N20"/>
  </mergeCells>
  <conditionalFormatting sqref="B2:D4">
    <cfRule type="expression" dxfId="301" priority="660" stopIfTrue="1">
      <formula>$G$2333</formula>
    </cfRule>
  </conditionalFormatting>
  <conditionalFormatting sqref="R3:S3">
    <cfRule type="expression" dxfId="300" priority="658" stopIfTrue="1">
      <formula>$G$2325</formula>
    </cfRule>
  </conditionalFormatting>
  <conditionalFormatting sqref="R4:S4">
    <cfRule type="expression" dxfId="299" priority="659" stopIfTrue="1">
      <formula>$G$2329</formula>
    </cfRule>
  </conditionalFormatting>
  <conditionalFormatting sqref="G4:N5 I3:N3">
    <cfRule type="expression" dxfId="298" priority="657" stopIfTrue="1">
      <formula>INDEX($G$2323:$G$2332,MATCH("BM"&amp;P3,$F$2323:$F$2332,0))</formula>
    </cfRule>
  </conditionalFormatting>
  <conditionalFormatting sqref="I184">
    <cfRule type="expression" dxfId="297" priority="563">
      <formula>$W184</formula>
    </cfRule>
  </conditionalFormatting>
  <conditionalFormatting sqref="G3:H3">
    <cfRule type="expression" dxfId="296" priority="521" stopIfTrue="1">
      <formula>INDEX($G$2157:$G$2166,MATCH("BM"&amp;P3,$F$2157:$F$2166,0))</formula>
    </cfRule>
  </conditionalFormatting>
  <conditionalFormatting sqref="C32:N88 K184 M184 C184:F184 I184 C89:E89 C185:N305 C90:N183 C310:N348 K417 M417 C417:F417 I417 C349:E349 C418:N510 C350:N416 C515:N553 K622 M622 C622:F622 I622 C554:E554 C623:N715 C555:N621 C720:N758 K827 M827 C827:F827 I827 C759:E759 C828:N920 C760:N826 C925:N963 K1032 M1032 C1032:F1032 I1032 C964:E964 C1033:N1125 C965:N1031 C1130:N1168 K1237 M1237 C1237:F1237 I1237 C1169:E1169 C1238:N1330 C1170:N1236 C1335:N1373 K1442 M1442 C1442:F1442 I1442 C1374:E1374 C1443:N1535 C1375:N1441 C1540:N1578 K1647 M1647 C1647:F1647 I1647 C1579:E1579 C1648:N1740 C1580:N1646 C1745:N1783 K1852 M1852 C1852:F1852 I1852 C1784:E1784 C1853:N1945 C1785:N1851 C1950:N1988 K2057 M2057 C2057:F2057 I2057 C1989:E1989 C2058:N2150 C1990:N2056">
    <cfRule type="expression" dxfId="295" priority="8489">
      <formula>INDEX($W:$W,MATCH(MAX(INDIRECT(ADDRESS(1,3)&amp;":"&amp;ADDRESS(ROW(D32),3))),$C:$C,0))</formula>
    </cfRule>
  </conditionalFormatting>
  <conditionalFormatting sqref="I60:N61">
    <cfRule type="expression" dxfId="294" priority="426">
      <formula>$T60</formula>
    </cfRule>
  </conditionalFormatting>
  <conditionalFormatting sqref="K75 F82 K107 F114 F126 I151:N154 F160 F167 K195 F202 I217:N221 F227 K231 I231 F238 F246 K248 M250 F256 I271:N285 F293 I297 K297 F304">
    <cfRule type="expression" dxfId="293" priority="209">
      <formula>$W75</formula>
    </cfRule>
  </conditionalFormatting>
  <conditionalFormatting sqref="F227:N227 K229:N229 K231:N231 F238:N238 F246:N246 K248:N248 I217:N221">
    <cfRule type="expression" dxfId="292" priority="424">
      <formula>$W217</formula>
    </cfRule>
  </conditionalFormatting>
  <conditionalFormatting sqref="I231">
    <cfRule type="expression" dxfId="291" priority="423">
      <formula>$V231</formula>
    </cfRule>
  </conditionalFormatting>
  <conditionalFormatting sqref="F304:N304 K297:N297 K295:N295 F293:N293 I271:N273">
    <cfRule type="expression" dxfId="290" priority="422">
      <formula>$W271</formula>
    </cfRule>
  </conditionalFormatting>
  <conditionalFormatting sqref="I297">
    <cfRule type="expression" dxfId="289" priority="421">
      <formula>$V297</formula>
    </cfRule>
  </conditionalFormatting>
  <conditionalFormatting sqref="M250:N250 F256:N256">
    <cfRule type="expression" dxfId="288" priority="420">
      <formula>$W250</formula>
    </cfRule>
  </conditionalFormatting>
  <conditionalFormatting sqref="I274:N276">
    <cfRule type="expression" dxfId="287" priority="419">
      <formula>$W274</formula>
    </cfRule>
  </conditionalFormatting>
  <conditionalFormatting sqref="I277:N279">
    <cfRule type="expression" dxfId="286" priority="418">
      <formula>$W277</formula>
    </cfRule>
  </conditionalFormatting>
  <conditionalFormatting sqref="I280:N282">
    <cfRule type="expression" dxfId="285" priority="417">
      <formula>$W280</formula>
    </cfRule>
  </conditionalFormatting>
  <conditionalFormatting sqref="I283:N285">
    <cfRule type="expression" dxfId="284" priority="416">
      <formula>$W283</formula>
    </cfRule>
  </conditionalFormatting>
  <conditionalFormatting sqref="F160:N160 K162:N162">
    <cfRule type="expression" dxfId="283" priority="415">
      <formula>$W160</formula>
    </cfRule>
  </conditionalFormatting>
  <conditionalFormatting sqref="I151:J151">
    <cfRule type="expression" dxfId="282" priority="413">
      <formula>$W151</formula>
    </cfRule>
  </conditionalFormatting>
  <conditionalFormatting sqref="I152:J154">
    <cfRule type="expression" dxfId="281" priority="412">
      <formula>$W152</formula>
    </cfRule>
  </conditionalFormatting>
  <conditionalFormatting sqref="K193:N193 F191:N191">
    <cfRule type="expression" dxfId="280" priority="410">
      <formula>$W191</formula>
    </cfRule>
  </conditionalFormatting>
  <conditionalFormatting sqref="K195:N195 F202:N202">
    <cfRule type="expression" dxfId="279" priority="409">
      <formula>$W195</formula>
    </cfRule>
  </conditionalFormatting>
  <conditionalFormatting sqref="I195">
    <cfRule type="expression" dxfId="278" priority="408">
      <formula>$V195</formula>
    </cfRule>
  </conditionalFormatting>
  <conditionalFormatting sqref="F167 K169">
    <cfRule type="expression" dxfId="277" priority="431">
      <formula>$W167</formula>
    </cfRule>
  </conditionalFormatting>
  <conditionalFormatting sqref="I97:N97 F103 K107 I107 F114">
    <cfRule type="expression" dxfId="276" priority="425">
      <formula>$S97</formula>
    </cfRule>
  </conditionalFormatting>
  <conditionalFormatting sqref="I417">
    <cfRule type="expression" dxfId="275" priority="206">
      <formula>$W417</formula>
    </cfRule>
  </conditionalFormatting>
  <conditionalFormatting sqref="I326:N327">
    <cfRule type="expression" dxfId="274" priority="204">
      <formula>$T326</formula>
    </cfRule>
  </conditionalFormatting>
  <conditionalFormatting sqref="K339 F342 K362 F366 F375 I392:N395 F401 F407 K428 F431 I440:N444 F450 K454 I454 F457 F463 K465 M467 F473 I482:N496 F502 I506 K506 F509">
    <cfRule type="expression" dxfId="273" priority="185">
      <formula>$W339</formula>
    </cfRule>
  </conditionalFormatting>
  <conditionalFormatting sqref="F450:N450 K452:N452 K454:N454 F457:N457 F463:N463 K465:N465 I440:N444">
    <cfRule type="expression" dxfId="272" priority="202">
      <formula>$W440</formula>
    </cfRule>
  </conditionalFormatting>
  <conditionalFormatting sqref="I454">
    <cfRule type="expression" dxfId="271" priority="201">
      <formula>$V454</formula>
    </cfRule>
  </conditionalFormatting>
  <conditionalFormatting sqref="F509:N509 K506:N506 K504:N504 F502:N502 I482:N484">
    <cfRule type="expression" dxfId="270" priority="200">
      <formula>$W482</formula>
    </cfRule>
  </conditionalFormatting>
  <conditionalFormatting sqref="I506">
    <cfRule type="expression" dxfId="269" priority="199">
      <formula>$V506</formula>
    </cfRule>
  </conditionalFormatting>
  <conditionalFormatting sqref="M467:N467 F473:N473">
    <cfRule type="expression" dxfId="268" priority="198">
      <formula>$W467</formula>
    </cfRule>
  </conditionalFormatting>
  <conditionalFormatting sqref="I485:N487">
    <cfRule type="expression" dxfId="267" priority="197">
      <formula>$W485</formula>
    </cfRule>
  </conditionalFormatting>
  <conditionalFormatting sqref="I488:N490">
    <cfRule type="expression" dxfId="266" priority="196">
      <formula>$W488</formula>
    </cfRule>
  </conditionalFormatting>
  <conditionalFormatting sqref="I491:N493">
    <cfRule type="expression" dxfId="265" priority="195">
      <formula>$W491</formula>
    </cfRule>
  </conditionalFormatting>
  <conditionalFormatting sqref="I494:N496">
    <cfRule type="expression" dxfId="264" priority="194">
      <formula>$W494</formula>
    </cfRule>
  </conditionalFormatting>
  <conditionalFormatting sqref="F401:N401 K403:N403">
    <cfRule type="expression" dxfId="263" priority="193">
      <formula>$W401</formula>
    </cfRule>
  </conditionalFormatting>
  <conditionalFormatting sqref="I392:J392">
    <cfRule type="expression" dxfId="262" priority="191">
      <formula>$W392</formula>
    </cfRule>
  </conditionalFormatting>
  <conditionalFormatting sqref="I393:J395">
    <cfRule type="expression" dxfId="261" priority="190">
      <formula>$W393</formula>
    </cfRule>
  </conditionalFormatting>
  <conditionalFormatting sqref="K426:N426 F424:N424">
    <cfRule type="expression" dxfId="260" priority="189">
      <formula>$W424</formula>
    </cfRule>
  </conditionalFormatting>
  <conditionalFormatting sqref="K428:N428 F431:N431">
    <cfRule type="expression" dxfId="259" priority="188">
      <formula>$W428</formula>
    </cfRule>
  </conditionalFormatting>
  <conditionalFormatting sqref="I428">
    <cfRule type="expression" dxfId="258" priority="187">
      <formula>$V428</formula>
    </cfRule>
  </conditionalFormatting>
  <conditionalFormatting sqref="F407 K409">
    <cfRule type="expression" dxfId="257" priority="205">
      <formula>$W407</formula>
    </cfRule>
  </conditionalFormatting>
  <conditionalFormatting sqref="I352:N352 F358 K362 I362 F366">
    <cfRule type="expression" dxfId="256" priority="203">
      <formula>$S352</formula>
    </cfRule>
  </conditionalFormatting>
  <conditionalFormatting sqref="K169:N169 K409:N409">
    <cfRule type="expression" dxfId="255" priority="10483">
      <formula>#REF!</formula>
    </cfRule>
  </conditionalFormatting>
  <conditionalFormatting sqref="F160:N160 K195:N195 F401:N401 K428:N428">
    <cfRule type="expression" dxfId="254" priority="10484">
      <formula>#REF!</formula>
    </cfRule>
  </conditionalFormatting>
  <conditionalFormatting sqref="I622">
    <cfRule type="expression" dxfId="253" priority="181">
      <formula>$W622</formula>
    </cfRule>
  </conditionalFormatting>
  <conditionalFormatting sqref="I531:N532">
    <cfRule type="expression" dxfId="252" priority="179">
      <formula>$T531</formula>
    </cfRule>
  </conditionalFormatting>
  <conditionalFormatting sqref="K544 F547 K567 F571 F580 I597:N600 F606 F612 K633 F636 I645:N649 F655 K659 I659 F662 F668 K670 M672 F678 I687:N701 F707 I711 K711 F714">
    <cfRule type="expression" dxfId="251" priority="162">
      <formula>$W544</formula>
    </cfRule>
  </conditionalFormatting>
  <conditionalFormatting sqref="F655:N655 K657:N657 K659:N659 F662:N662 F668:N668 K670:N670 I645:N649">
    <cfRule type="expression" dxfId="250" priority="177">
      <formula>$W645</formula>
    </cfRule>
  </conditionalFormatting>
  <conditionalFormatting sqref="I659">
    <cfRule type="expression" dxfId="249" priority="176">
      <formula>$V659</formula>
    </cfRule>
  </conditionalFormatting>
  <conditionalFormatting sqref="F714:N714 K711:N711 K709:N709 F707:N707 I687:N689">
    <cfRule type="expression" dxfId="248" priority="175">
      <formula>$W687</formula>
    </cfRule>
  </conditionalFormatting>
  <conditionalFormatting sqref="I711">
    <cfRule type="expression" dxfId="247" priority="174">
      <formula>$V711</formula>
    </cfRule>
  </conditionalFormatting>
  <conditionalFormatting sqref="M672:N672 F678:N678">
    <cfRule type="expression" dxfId="246" priority="173">
      <formula>$W672</formula>
    </cfRule>
  </conditionalFormatting>
  <conditionalFormatting sqref="I690:N692">
    <cfRule type="expression" dxfId="245" priority="172">
      <formula>$W690</formula>
    </cfRule>
  </conditionalFormatting>
  <conditionalFormatting sqref="I693:N695">
    <cfRule type="expression" dxfId="244" priority="171">
      <formula>$W693</formula>
    </cfRule>
  </conditionalFormatting>
  <conditionalFormatting sqref="I696:N698">
    <cfRule type="expression" dxfId="243" priority="170">
      <formula>$W696</formula>
    </cfRule>
  </conditionalFormatting>
  <conditionalFormatting sqref="I699:N701">
    <cfRule type="expression" dxfId="242" priority="169">
      <formula>$W699</formula>
    </cfRule>
  </conditionalFormatting>
  <conditionalFormatting sqref="F606:N606 K608:N608">
    <cfRule type="expression" dxfId="241" priority="168">
      <formula>$W606</formula>
    </cfRule>
  </conditionalFormatting>
  <conditionalFormatting sqref="I597:J597">
    <cfRule type="expression" dxfId="240" priority="167">
      <formula>$W597</formula>
    </cfRule>
  </conditionalFormatting>
  <conditionalFormatting sqref="I598:J600">
    <cfRule type="expression" dxfId="239" priority="166">
      <formula>$W598</formula>
    </cfRule>
  </conditionalFormatting>
  <conditionalFormatting sqref="K631:N631 F629:N629">
    <cfRule type="expression" dxfId="238" priority="165">
      <formula>$W629</formula>
    </cfRule>
  </conditionalFormatting>
  <conditionalFormatting sqref="K633:N633 F636:N636">
    <cfRule type="expression" dxfId="237" priority="164">
      <formula>$W633</formula>
    </cfRule>
  </conditionalFormatting>
  <conditionalFormatting sqref="I633">
    <cfRule type="expression" dxfId="236" priority="163">
      <formula>$V633</formula>
    </cfRule>
  </conditionalFormatting>
  <conditionalFormatting sqref="F612 K614">
    <cfRule type="expression" dxfId="235" priority="180">
      <formula>$W612</formula>
    </cfRule>
  </conditionalFormatting>
  <conditionalFormatting sqref="I557:N557 F563 K567 I567 F571">
    <cfRule type="expression" dxfId="234" priority="178">
      <formula>$S557</formula>
    </cfRule>
  </conditionalFormatting>
  <conditionalFormatting sqref="K614:N614">
    <cfRule type="expression" dxfId="233" priority="183">
      <formula>#REF!</formula>
    </cfRule>
  </conditionalFormatting>
  <conditionalFormatting sqref="F606:N606 K633:N633">
    <cfRule type="expression" dxfId="232" priority="184">
      <formula>#REF!</formula>
    </cfRule>
  </conditionalFormatting>
  <conditionalFormatting sqref="I827">
    <cfRule type="expression" dxfId="231" priority="158">
      <formula>$W827</formula>
    </cfRule>
  </conditionalFormatting>
  <conditionalFormatting sqref="I736:N737">
    <cfRule type="expression" dxfId="230" priority="156">
      <formula>$T736</formula>
    </cfRule>
  </conditionalFormatting>
  <conditionalFormatting sqref="K749 F752 K772 F776 F785 I802:N805 F811 F817 K838 F841 I850:N854 F860 K864 I864 F867 F873 K875 M877 F883 I892:N906 F912 I916 K916 F919">
    <cfRule type="expression" dxfId="229" priority="139">
      <formula>$W749</formula>
    </cfRule>
  </conditionalFormatting>
  <conditionalFormatting sqref="F860:N860 K862:N862 K864:N864 F867:N867 F873:N873 K875:N875 I850:N854">
    <cfRule type="expression" dxfId="228" priority="154">
      <formula>$W850</formula>
    </cfRule>
  </conditionalFormatting>
  <conditionalFormatting sqref="I864">
    <cfRule type="expression" dxfId="227" priority="153">
      <formula>$V864</formula>
    </cfRule>
  </conditionalFormatting>
  <conditionalFormatting sqref="F919:N919 K916:N916 K914:N914 F912:N912 I892:N894">
    <cfRule type="expression" dxfId="226" priority="152">
      <formula>$W892</formula>
    </cfRule>
  </conditionalFormatting>
  <conditionalFormatting sqref="I916">
    <cfRule type="expression" dxfId="225" priority="151">
      <formula>$V916</formula>
    </cfRule>
  </conditionalFormatting>
  <conditionalFormatting sqref="M877:N877 F883:N883">
    <cfRule type="expression" dxfId="224" priority="150">
      <formula>$W877</formula>
    </cfRule>
  </conditionalFormatting>
  <conditionalFormatting sqref="I895:N897">
    <cfRule type="expression" dxfId="223" priority="149">
      <formula>$W895</formula>
    </cfRule>
  </conditionalFormatting>
  <conditionalFormatting sqref="I898:N900">
    <cfRule type="expression" dxfId="222" priority="148">
      <formula>$W898</formula>
    </cfRule>
  </conditionalFormatting>
  <conditionalFormatting sqref="I901:N903">
    <cfRule type="expression" dxfId="221" priority="147">
      <formula>$W901</formula>
    </cfRule>
  </conditionalFormatting>
  <conditionalFormatting sqref="I904:N906">
    <cfRule type="expression" dxfId="220" priority="146">
      <formula>$W904</formula>
    </cfRule>
  </conditionalFormatting>
  <conditionalFormatting sqref="F811:N811 K813:N813">
    <cfRule type="expression" dxfId="219" priority="145">
      <formula>$W811</formula>
    </cfRule>
  </conditionalFormatting>
  <conditionalFormatting sqref="I802:J802">
    <cfRule type="expression" dxfId="218" priority="144">
      <formula>$W802</formula>
    </cfRule>
  </conditionalFormatting>
  <conditionalFormatting sqref="I803:J805">
    <cfRule type="expression" dxfId="217" priority="143">
      <formula>$W803</formula>
    </cfRule>
  </conditionalFormatting>
  <conditionalFormatting sqref="K836:N836 F834:N834">
    <cfRule type="expression" dxfId="216" priority="142">
      <formula>$W834</formula>
    </cfRule>
  </conditionalFormatting>
  <conditionalFormatting sqref="K838:N838 F841:N841">
    <cfRule type="expression" dxfId="215" priority="141">
      <formula>$W838</formula>
    </cfRule>
  </conditionalFormatting>
  <conditionalFormatting sqref="I838">
    <cfRule type="expression" dxfId="214" priority="140">
      <formula>$V838</formula>
    </cfRule>
  </conditionalFormatting>
  <conditionalFormatting sqref="F817 K819">
    <cfRule type="expression" dxfId="213" priority="157">
      <formula>$W817</formula>
    </cfRule>
  </conditionalFormatting>
  <conditionalFormatting sqref="I762:N762 F768 K772 I772 F776">
    <cfRule type="expression" dxfId="212" priority="155">
      <formula>$S762</formula>
    </cfRule>
  </conditionalFormatting>
  <conditionalFormatting sqref="K819:N819">
    <cfRule type="expression" dxfId="211" priority="159">
      <formula>#REF!</formula>
    </cfRule>
  </conditionalFormatting>
  <conditionalFormatting sqref="F811:N811 K838:N838">
    <cfRule type="expression" dxfId="210" priority="160">
      <formula>#REF!</formula>
    </cfRule>
  </conditionalFormatting>
  <conditionalFormatting sqref="I1032">
    <cfRule type="expression" dxfId="209" priority="135">
      <formula>$W1032</formula>
    </cfRule>
  </conditionalFormatting>
  <conditionalFormatting sqref="I941:N942">
    <cfRule type="expression" dxfId="208" priority="133">
      <formula>$T941</formula>
    </cfRule>
  </conditionalFormatting>
  <conditionalFormatting sqref="K954 F957 K977 F981 F990 I1007:N1010 F1016 F1022 K1043 F1046 I1055:N1059 F1065 K1069 I1069 F1072 F1078 K1080 M1082 F1088 I1097:N1111 F1117 I1121 K1121 F1124">
    <cfRule type="expression" dxfId="207" priority="116">
      <formula>$W954</formula>
    </cfRule>
  </conditionalFormatting>
  <conditionalFormatting sqref="F1065:N1065 K1067:N1067 K1069:N1069 F1072:N1072 F1078:N1078 K1080:N1080 I1055:N1059">
    <cfRule type="expression" dxfId="206" priority="131">
      <formula>$W1055</formula>
    </cfRule>
  </conditionalFormatting>
  <conditionalFormatting sqref="I1069">
    <cfRule type="expression" dxfId="205" priority="130">
      <formula>$V1069</formula>
    </cfRule>
  </conditionalFormatting>
  <conditionalFormatting sqref="F1124:N1124 K1121:N1121 K1119:N1119 F1117:N1117 I1097:N1099">
    <cfRule type="expression" dxfId="204" priority="129">
      <formula>$W1097</formula>
    </cfRule>
  </conditionalFormatting>
  <conditionalFormatting sqref="I1121">
    <cfRule type="expression" dxfId="203" priority="128">
      <formula>$V1121</formula>
    </cfRule>
  </conditionalFormatting>
  <conditionalFormatting sqref="M1082:N1082 F1088:N1088">
    <cfRule type="expression" dxfId="202" priority="127">
      <formula>$W1082</formula>
    </cfRule>
  </conditionalFormatting>
  <conditionalFormatting sqref="I1100:N1102">
    <cfRule type="expression" dxfId="201" priority="126">
      <formula>$W1100</formula>
    </cfRule>
  </conditionalFormatting>
  <conditionalFormatting sqref="I1103:N1105">
    <cfRule type="expression" dxfId="200" priority="125">
      <formula>$W1103</formula>
    </cfRule>
  </conditionalFormatting>
  <conditionalFormatting sqref="I1106:N1108">
    <cfRule type="expression" dxfId="199" priority="124">
      <formula>$W1106</formula>
    </cfRule>
  </conditionalFormatting>
  <conditionalFormatting sqref="I1109:N1111">
    <cfRule type="expression" dxfId="198" priority="123">
      <formula>$W1109</formula>
    </cfRule>
  </conditionalFormatting>
  <conditionalFormatting sqref="F1016:N1016 K1018:N1018">
    <cfRule type="expression" dxfId="197" priority="122">
      <formula>$W1016</formula>
    </cfRule>
  </conditionalFormatting>
  <conditionalFormatting sqref="I1007:J1007">
    <cfRule type="expression" dxfId="196" priority="121">
      <formula>$W1007</formula>
    </cfRule>
  </conditionalFormatting>
  <conditionalFormatting sqref="I1008:J1010">
    <cfRule type="expression" dxfId="195" priority="120">
      <formula>$W1008</formula>
    </cfRule>
  </conditionalFormatting>
  <conditionalFormatting sqref="K1041:N1041 F1039:N1039">
    <cfRule type="expression" dxfId="194" priority="119">
      <formula>$W1039</formula>
    </cfRule>
  </conditionalFormatting>
  <conditionalFormatting sqref="K1043:N1043 F1046:N1046">
    <cfRule type="expression" dxfId="193" priority="118">
      <formula>$W1043</formula>
    </cfRule>
  </conditionalFormatting>
  <conditionalFormatting sqref="I1043">
    <cfRule type="expression" dxfId="192" priority="117">
      <formula>$V1043</formula>
    </cfRule>
  </conditionalFormatting>
  <conditionalFormatting sqref="F1022 K1024">
    <cfRule type="expression" dxfId="191" priority="134">
      <formula>$W1022</formula>
    </cfRule>
  </conditionalFormatting>
  <conditionalFormatting sqref="I967:N967 F973 K977 I977 F981">
    <cfRule type="expression" dxfId="190" priority="132">
      <formula>$S967</formula>
    </cfRule>
  </conditionalFormatting>
  <conditionalFormatting sqref="K1024:N1024">
    <cfRule type="expression" dxfId="189" priority="136">
      <formula>#REF!</formula>
    </cfRule>
  </conditionalFormatting>
  <conditionalFormatting sqref="F1016:N1016 K1043:N1043">
    <cfRule type="expression" dxfId="188" priority="137">
      <formula>#REF!</formula>
    </cfRule>
  </conditionalFormatting>
  <conditionalFormatting sqref="I1237">
    <cfRule type="expression" dxfId="187" priority="112">
      <formula>$W1237</formula>
    </cfRule>
  </conditionalFormatting>
  <conditionalFormatting sqref="I1146:N1147">
    <cfRule type="expression" dxfId="186" priority="110">
      <formula>$T1146</formula>
    </cfRule>
  </conditionalFormatting>
  <conditionalFormatting sqref="K1159 F1162 K1182 F1186 F1195 I1212:N1215 F1221 F1227 K1248 F1251 I1260:N1264 F1270 K1274 I1274 F1277 F1283 K1285 M1287 F1293 I1302:N1316 F1322 I1326 K1326 F1329">
    <cfRule type="expression" dxfId="185" priority="93">
      <formula>$W1159</formula>
    </cfRule>
  </conditionalFormatting>
  <conditionalFormatting sqref="F1270:N1270 K1272:N1272 K1274:N1274 F1277:N1277 F1283:N1283 K1285:N1285 I1260:N1264">
    <cfRule type="expression" dxfId="184" priority="108">
      <formula>$W1260</formula>
    </cfRule>
  </conditionalFormatting>
  <conditionalFormatting sqref="I1274">
    <cfRule type="expression" dxfId="183" priority="107">
      <formula>$V1274</formula>
    </cfRule>
  </conditionalFormatting>
  <conditionalFormatting sqref="F1329:N1329 K1326:N1326 K1324:N1324 F1322:N1322 I1302:N1304">
    <cfRule type="expression" dxfId="182" priority="106">
      <formula>$W1302</formula>
    </cfRule>
  </conditionalFormatting>
  <conditionalFormatting sqref="I1326">
    <cfRule type="expression" dxfId="181" priority="105">
      <formula>$V1326</formula>
    </cfRule>
  </conditionalFormatting>
  <conditionalFormatting sqref="M1287:N1287 F1293:N1293">
    <cfRule type="expression" dxfId="180" priority="104">
      <formula>$W1287</formula>
    </cfRule>
  </conditionalFormatting>
  <conditionalFormatting sqref="I1305:N1307">
    <cfRule type="expression" dxfId="179" priority="103">
      <formula>$W1305</formula>
    </cfRule>
  </conditionalFormatting>
  <conditionalFormatting sqref="I1308:N1310">
    <cfRule type="expression" dxfId="178" priority="102">
      <formula>$W1308</formula>
    </cfRule>
  </conditionalFormatting>
  <conditionalFormatting sqref="I1311:N1313">
    <cfRule type="expression" dxfId="177" priority="101">
      <formula>$W1311</formula>
    </cfRule>
  </conditionalFormatting>
  <conditionalFormatting sqref="I1314:N1316">
    <cfRule type="expression" dxfId="176" priority="100">
      <formula>$W1314</formula>
    </cfRule>
  </conditionalFormatting>
  <conditionalFormatting sqref="F1221:N1221 K1223:N1223">
    <cfRule type="expression" dxfId="175" priority="99">
      <formula>$W1221</formula>
    </cfRule>
  </conditionalFormatting>
  <conditionalFormatting sqref="I1212:J1212">
    <cfRule type="expression" dxfId="174" priority="98">
      <formula>$W1212</formula>
    </cfRule>
  </conditionalFormatting>
  <conditionalFormatting sqref="I1213:J1215">
    <cfRule type="expression" dxfId="173" priority="97">
      <formula>$W1213</formula>
    </cfRule>
  </conditionalFormatting>
  <conditionalFormatting sqref="K1246:N1246 F1244:N1244">
    <cfRule type="expression" dxfId="172" priority="96">
      <formula>$W1244</formula>
    </cfRule>
  </conditionalFormatting>
  <conditionalFormatting sqref="K1248:N1248 F1251:N1251">
    <cfRule type="expression" dxfId="171" priority="95">
      <formula>$W1248</formula>
    </cfRule>
  </conditionalFormatting>
  <conditionalFormatting sqref="I1248">
    <cfRule type="expression" dxfId="170" priority="94">
      <formula>$V1248</formula>
    </cfRule>
  </conditionalFormatting>
  <conditionalFormatting sqref="F1227 K1229">
    <cfRule type="expression" dxfId="169" priority="111">
      <formula>$W1227</formula>
    </cfRule>
  </conditionalFormatting>
  <conditionalFormatting sqref="I1172:N1172 F1178 K1182 I1182 F1186">
    <cfRule type="expression" dxfId="168" priority="109">
      <formula>$S1172</formula>
    </cfRule>
  </conditionalFormatting>
  <conditionalFormatting sqref="K1229:N1229">
    <cfRule type="expression" dxfId="167" priority="113">
      <formula>#REF!</formula>
    </cfRule>
  </conditionalFormatting>
  <conditionalFormatting sqref="F1221:N1221 K1248:N1248">
    <cfRule type="expression" dxfId="166" priority="114">
      <formula>#REF!</formula>
    </cfRule>
  </conditionalFormatting>
  <conditionalFormatting sqref="I1442">
    <cfRule type="expression" dxfId="165" priority="89">
      <formula>$W1442</formula>
    </cfRule>
  </conditionalFormatting>
  <conditionalFormatting sqref="I1351:N1352">
    <cfRule type="expression" dxfId="164" priority="87">
      <formula>$T1351</formula>
    </cfRule>
  </conditionalFormatting>
  <conditionalFormatting sqref="K1364 F1367 K1387 F1391 F1400 I1417:N1420 F1426 F1432 K1453 F1456 I1465:N1469 F1475 K1479 I1479 F1482 F1488 K1490 M1492 F1498 I1507:N1521 F1527 I1531 K1531 F1534">
    <cfRule type="expression" dxfId="163" priority="70">
      <formula>$W1364</formula>
    </cfRule>
  </conditionalFormatting>
  <conditionalFormatting sqref="F1475:N1475 K1477:N1477 K1479:N1479 F1482:N1482 F1488:N1488 K1490:N1490 I1465:N1469">
    <cfRule type="expression" dxfId="162" priority="85">
      <formula>$W1465</formula>
    </cfRule>
  </conditionalFormatting>
  <conditionalFormatting sqref="I1479">
    <cfRule type="expression" dxfId="161" priority="84">
      <formula>$V1479</formula>
    </cfRule>
  </conditionalFormatting>
  <conditionalFormatting sqref="F1534:N1534 K1531:N1531 K1529:N1529 F1527:N1527 I1507:N1509">
    <cfRule type="expression" dxfId="160" priority="83">
      <formula>$W1507</formula>
    </cfRule>
  </conditionalFormatting>
  <conditionalFormatting sqref="I1531">
    <cfRule type="expression" dxfId="159" priority="82">
      <formula>$V1531</formula>
    </cfRule>
  </conditionalFormatting>
  <conditionalFormatting sqref="M1492:N1492 F1498:N1498">
    <cfRule type="expression" dxfId="158" priority="81">
      <formula>$W1492</formula>
    </cfRule>
  </conditionalFormatting>
  <conditionalFormatting sqref="I1510:N1512">
    <cfRule type="expression" dxfId="157" priority="80">
      <formula>$W1510</formula>
    </cfRule>
  </conditionalFormatting>
  <conditionalFormatting sqref="I1513:N1515">
    <cfRule type="expression" dxfId="156" priority="79">
      <formula>$W1513</formula>
    </cfRule>
  </conditionalFormatting>
  <conditionalFormatting sqref="I1516:N1518">
    <cfRule type="expression" dxfId="155" priority="78">
      <formula>$W1516</formula>
    </cfRule>
  </conditionalFormatting>
  <conditionalFormatting sqref="I1519:N1521">
    <cfRule type="expression" dxfId="154" priority="77">
      <formula>$W1519</formula>
    </cfRule>
  </conditionalFormatting>
  <conditionalFormatting sqref="F1426:N1426 K1428:N1428">
    <cfRule type="expression" dxfId="153" priority="76">
      <formula>$W1426</formula>
    </cfRule>
  </conditionalFormatting>
  <conditionalFormatting sqref="I1417:J1417">
    <cfRule type="expression" dxfId="152" priority="75">
      <formula>$W1417</formula>
    </cfRule>
  </conditionalFormatting>
  <conditionalFormatting sqref="I1418:J1420">
    <cfRule type="expression" dxfId="151" priority="74">
      <formula>$W1418</formula>
    </cfRule>
  </conditionalFormatting>
  <conditionalFormatting sqref="K1451:N1451 F1449:N1449">
    <cfRule type="expression" dxfId="150" priority="73">
      <formula>$W1449</formula>
    </cfRule>
  </conditionalFormatting>
  <conditionalFormatting sqref="K1453:N1453 F1456:N1456">
    <cfRule type="expression" dxfId="149" priority="72">
      <formula>$W1453</formula>
    </cfRule>
  </conditionalFormatting>
  <conditionalFormatting sqref="I1453">
    <cfRule type="expression" dxfId="148" priority="71">
      <formula>$V1453</formula>
    </cfRule>
  </conditionalFormatting>
  <conditionalFormatting sqref="F1432 K1434">
    <cfRule type="expression" dxfId="147" priority="88">
      <formula>$W1432</formula>
    </cfRule>
  </conditionalFormatting>
  <conditionalFormatting sqref="I1377:N1377 F1383 K1387 I1387 F1391">
    <cfRule type="expression" dxfId="146" priority="86">
      <formula>$S1377</formula>
    </cfRule>
  </conditionalFormatting>
  <conditionalFormatting sqref="K1434:N1434">
    <cfRule type="expression" dxfId="145" priority="90">
      <formula>#REF!</formula>
    </cfRule>
  </conditionalFormatting>
  <conditionalFormatting sqref="F1426:N1426 K1453:N1453">
    <cfRule type="expression" dxfId="144" priority="91">
      <formula>#REF!</formula>
    </cfRule>
  </conditionalFormatting>
  <conditionalFormatting sqref="I1647">
    <cfRule type="expression" dxfId="143" priority="66">
      <formula>$W1647</formula>
    </cfRule>
  </conditionalFormatting>
  <conditionalFormatting sqref="I1556:N1557">
    <cfRule type="expression" dxfId="142" priority="64">
      <formula>$T1556</formula>
    </cfRule>
  </conditionalFormatting>
  <conditionalFormatting sqref="K1569 F1572 K1592 F1596 F1605 I1622:N1625 F1631 F1637 K1658 F1661 I1670:N1674 F1680 K1684 I1684 F1687 F1693 K1695 M1697 F1703 I1712:N1726 F1732 I1736 K1736 F1739">
    <cfRule type="expression" dxfId="141" priority="47">
      <formula>$W1569</formula>
    </cfRule>
  </conditionalFormatting>
  <conditionalFormatting sqref="F1680:N1680 K1682:N1682 K1684:N1684 F1687:N1687 F1693:N1693 K1695:N1695 I1670:N1674">
    <cfRule type="expression" dxfId="140" priority="62">
      <formula>$W1670</formula>
    </cfRule>
  </conditionalFormatting>
  <conditionalFormatting sqref="I1684">
    <cfRule type="expression" dxfId="139" priority="61">
      <formula>$V1684</formula>
    </cfRule>
  </conditionalFormatting>
  <conditionalFormatting sqref="F1739:N1739 K1736:N1736 K1734:N1734 F1732:N1732 I1712:N1714">
    <cfRule type="expression" dxfId="138" priority="60">
      <formula>$W1712</formula>
    </cfRule>
  </conditionalFormatting>
  <conditionalFormatting sqref="I1736">
    <cfRule type="expression" dxfId="137" priority="59">
      <formula>$V1736</formula>
    </cfRule>
  </conditionalFormatting>
  <conditionalFormatting sqref="M1697:N1697 F1703:N1703">
    <cfRule type="expression" dxfId="136" priority="58">
      <formula>$W1697</formula>
    </cfRule>
  </conditionalFormatting>
  <conditionalFormatting sqref="I1715:N1717">
    <cfRule type="expression" dxfId="135" priority="57">
      <formula>$W1715</formula>
    </cfRule>
  </conditionalFormatting>
  <conditionalFormatting sqref="I1718:N1720">
    <cfRule type="expression" dxfId="134" priority="56">
      <formula>$W1718</formula>
    </cfRule>
  </conditionalFormatting>
  <conditionalFormatting sqref="I1721:N1723">
    <cfRule type="expression" dxfId="133" priority="55">
      <formula>$W1721</formula>
    </cfRule>
  </conditionalFormatting>
  <conditionalFormatting sqref="I1724:N1726">
    <cfRule type="expression" dxfId="132" priority="54">
      <formula>$W1724</formula>
    </cfRule>
  </conditionalFormatting>
  <conditionalFormatting sqref="F1631:N1631 K1633:N1633">
    <cfRule type="expression" dxfId="131" priority="53">
      <formula>$W1631</formula>
    </cfRule>
  </conditionalFormatting>
  <conditionalFormatting sqref="I1622:J1622">
    <cfRule type="expression" dxfId="130" priority="52">
      <formula>$W1622</formula>
    </cfRule>
  </conditionalFormatting>
  <conditionalFormatting sqref="I1623:J1625">
    <cfRule type="expression" dxfId="129" priority="51">
      <formula>$W1623</formula>
    </cfRule>
  </conditionalFormatting>
  <conditionalFormatting sqref="K1656:N1656 F1654:N1654">
    <cfRule type="expression" dxfId="128" priority="50">
      <formula>$W1654</formula>
    </cfRule>
  </conditionalFormatting>
  <conditionalFormatting sqref="K1658:N1658 F1661:N1661">
    <cfRule type="expression" dxfId="127" priority="49">
      <formula>$W1658</formula>
    </cfRule>
  </conditionalFormatting>
  <conditionalFormatting sqref="I1658">
    <cfRule type="expression" dxfId="126" priority="48">
      <formula>$V1658</formula>
    </cfRule>
  </conditionalFormatting>
  <conditionalFormatting sqref="F1637 K1639">
    <cfRule type="expression" dxfId="125" priority="65">
      <formula>$W1637</formula>
    </cfRule>
  </conditionalFormatting>
  <conditionalFormatting sqref="I1582:N1582 F1588 K1592 I1592 F1596">
    <cfRule type="expression" dxfId="124" priority="63">
      <formula>$S1582</formula>
    </cfRule>
  </conditionalFormatting>
  <conditionalFormatting sqref="K1639:N1639">
    <cfRule type="expression" dxfId="123" priority="67">
      <formula>#REF!</formula>
    </cfRule>
  </conditionalFormatting>
  <conditionalFormatting sqref="F1631:N1631 K1658:N1658">
    <cfRule type="expression" dxfId="122" priority="68">
      <formula>#REF!</formula>
    </cfRule>
  </conditionalFormatting>
  <conditionalFormatting sqref="I1852">
    <cfRule type="expression" dxfId="121" priority="43">
      <formula>$W1852</formula>
    </cfRule>
  </conditionalFormatting>
  <conditionalFormatting sqref="I1761:N1762">
    <cfRule type="expression" dxfId="120" priority="41">
      <formula>$T1761</formula>
    </cfRule>
  </conditionalFormatting>
  <conditionalFormatting sqref="K1774 F1777 K1797 F1801 F1810 I1827:N1830 F1836 F1842 K1863 F1866 I1875:N1879 F1885 K1889 I1889 F1892 F1898 K1900 M1902 F1908 I1917:N1931 F1937 I1941 K1941 F1944">
    <cfRule type="expression" dxfId="119" priority="24">
      <formula>$W1774</formula>
    </cfRule>
  </conditionalFormatting>
  <conditionalFormatting sqref="F1885:N1885 K1887:N1887 K1889:N1889 F1892:N1892 F1898:N1898 K1900:N1900 I1875:N1879">
    <cfRule type="expression" dxfId="118" priority="39">
      <formula>$W1875</formula>
    </cfRule>
  </conditionalFormatting>
  <conditionalFormatting sqref="I1889">
    <cfRule type="expression" dxfId="117" priority="38">
      <formula>$V1889</formula>
    </cfRule>
  </conditionalFormatting>
  <conditionalFormatting sqref="F1944:N1944 K1941:N1941 K1939:N1939 F1937:N1937 I1917:N1919">
    <cfRule type="expression" dxfId="116" priority="37">
      <formula>$W1917</formula>
    </cfRule>
  </conditionalFormatting>
  <conditionalFormatting sqref="I1941">
    <cfRule type="expression" dxfId="115" priority="36">
      <formula>$V1941</formula>
    </cfRule>
  </conditionalFormatting>
  <conditionalFormatting sqref="M1902:N1902 F1908:N1908">
    <cfRule type="expression" dxfId="114" priority="35">
      <formula>$W1902</formula>
    </cfRule>
  </conditionalFormatting>
  <conditionalFormatting sqref="I1920:N1922">
    <cfRule type="expression" dxfId="113" priority="34">
      <formula>$W1920</formula>
    </cfRule>
  </conditionalFormatting>
  <conditionalFormatting sqref="I1923:N1925">
    <cfRule type="expression" dxfId="112" priority="33">
      <formula>$W1923</formula>
    </cfRule>
  </conditionalFormatting>
  <conditionalFormatting sqref="I1926:N1928">
    <cfRule type="expression" dxfId="111" priority="32">
      <formula>$W1926</formula>
    </cfRule>
  </conditionalFormatting>
  <conditionalFormatting sqref="I1929:N1931">
    <cfRule type="expression" dxfId="110" priority="31">
      <formula>$W1929</formula>
    </cfRule>
  </conditionalFormatting>
  <conditionalFormatting sqref="F1836:N1836 K1838:N1838">
    <cfRule type="expression" dxfId="109" priority="30">
      <formula>$W1836</formula>
    </cfRule>
  </conditionalFormatting>
  <conditionalFormatting sqref="I1827:J1827">
    <cfRule type="expression" dxfId="108" priority="29">
      <formula>$W1827</formula>
    </cfRule>
  </conditionalFormatting>
  <conditionalFormatting sqref="I1828:J1830">
    <cfRule type="expression" dxfId="107" priority="28">
      <formula>$W1828</formula>
    </cfRule>
  </conditionalFormatting>
  <conditionalFormatting sqref="K1861:N1861 F1859:N1859">
    <cfRule type="expression" dxfId="106" priority="27">
      <formula>$W1859</formula>
    </cfRule>
  </conditionalFormatting>
  <conditionalFormatting sqref="K1863:N1863 F1866:N1866">
    <cfRule type="expression" dxfId="105" priority="26">
      <formula>$W1863</formula>
    </cfRule>
  </conditionalFormatting>
  <conditionalFormatting sqref="I1863">
    <cfRule type="expression" dxfId="104" priority="25">
      <formula>$V1863</formula>
    </cfRule>
  </conditionalFormatting>
  <conditionalFormatting sqref="F1842 K1844">
    <cfRule type="expression" dxfId="103" priority="42">
      <formula>$W1842</formula>
    </cfRule>
  </conditionalFormatting>
  <conditionalFormatting sqref="I1787:N1787 F1793 K1797 I1797 F1801">
    <cfRule type="expression" dxfId="102" priority="40">
      <formula>$S1787</formula>
    </cfRule>
  </conditionalFormatting>
  <conditionalFormatting sqref="K1844:N1844">
    <cfRule type="expression" dxfId="101" priority="44">
      <formula>#REF!</formula>
    </cfRule>
  </conditionalFormatting>
  <conditionalFormatting sqref="F1836:N1836 K1863:N1863">
    <cfRule type="expression" dxfId="100" priority="45">
      <formula>#REF!</formula>
    </cfRule>
  </conditionalFormatting>
  <conditionalFormatting sqref="I2057">
    <cfRule type="expression" dxfId="99" priority="20">
      <formula>$W2057</formula>
    </cfRule>
  </conditionalFormatting>
  <conditionalFormatting sqref="I1966:N1967">
    <cfRule type="expression" dxfId="98" priority="18">
      <formula>$T1966</formula>
    </cfRule>
  </conditionalFormatting>
  <conditionalFormatting sqref="K1979 F1982 K2002 F2006 F2015 I2032:N2035 F2041 F2047 K2068 F2071 I2080:N2084 F2090 K2094 I2094 F2097 F2103 K2105 M2107 F2113 I2122:N2136 F2142 I2146 K2146 F2149">
    <cfRule type="expression" dxfId="97" priority="1">
      <formula>$W1979</formula>
    </cfRule>
  </conditionalFormatting>
  <conditionalFormatting sqref="F2090:N2090 K2092:N2092 K2094:N2094 F2097:N2097 F2103:N2103 K2105:N2105 I2080:N2084">
    <cfRule type="expression" dxfId="96" priority="16">
      <formula>$W2080</formula>
    </cfRule>
  </conditionalFormatting>
  <conditionalFormatting sqref="I2094">
    <cfRule type="expression" dxfId="95" priority="15">
      <formula>$V2094</formula>
    </cfRule>
  </conditionalFormatting>
  <conditionalFormatting sqref="F2149:N2149 K2146:N2146 K2144:N2144 F2142:N2142 I2122:N2124">
    <cfRule type="expression" dxfId="94" priority="14">
      <formula>$W2122</formula>
    </cfRule>
  </conditionalFormatting>
  <conditionalFormatting sqref="I2146">
    <cfRule type="expression" dxfId="93" priority="13">
      <formula>$V2146</formula>
    </cfRule>
  </conditionalFormatting>
  <conditionalFormatting sqref="M2107:N2107 F2113:N2113">
    <cfRule type="expression" dxfId="92" priority="12">
      <formula>$W2107</formula>
    </cfRule>
  </conditionalFormatting>
  <conditionalFormatting sqref="I2125:N2127">
    <cfRule type="expression" dxfId="91" priority="11">
      <formula>$W2125</formula>
    </cfRule>
  </conditionalFormatting>
  <conditionalFormatting sqref="I2128:N2130">
    <cfRule type="expression" dxfId="90" priority="10">
      <formula>$W2128</formula>
    </cfRule>
  </conditionalFormatting>
  <conditionalFormatting sqref="I2131:N2133">
    <cfRule type="expression" dxfId="89" priority="9">
      <formula>$W2131</formula>
    </cfRule>
  </conditionalFormatting>
  <conditionalFormatting sqref="I2134:N2136">
    <cfRule type="expression" dxfId="88" priority="8">
      <formula>$W2134</formula>
    </cfRule>
  </conditionalFormatting>
  <conditionalFormatting sqref="F2041:N2041 K2043:N2043">
    <cfRule type="expression" dxfId="87" priority="7">
      <formula>$W2041</formula>
    </cfRule>
  </conditionalFormatting>
  <conditionalFormatting sqref="I2032:J2032">
    <cfRule type="expression" dxfId="86" priority="6">
      <formula>$W2032</formula>
    </cfRule>
  </conditionalFormatting>
  <conditionalFormatting sqref="I2033:J2035">
    <cfRule type="expression" dxfId="85" priority="5">
      <formula>$W2033</formula>
    </cfRule>
  </conditionalFormatting>
  <conditionalFormatting sqref="K2066:N2066 F2064:N2064">
    <cfRule type="expression" dxfId="84" priority="4">
      <formula>$W2064</formula>
    </cfRule>
  </conditionalFormatting>
  <conditionalFormatting sqref="K2068:N2068 F2071:N2071">
    <cfRule type="expression" dxfId="83" priority="3">
      <formula>$W2068</formula>
    </cfRule>
  </conditionalFormatting>
  <conditionalFormatting sqref="I2068">
    <cfRule type="expression" dxfId="82" priority="2">
      <formula>$V2068</formula>
    </cfRule>
  </conditionalFormatting>
  <conditionalFormatting sqref="F2047 K2049">
    <cfRule type="expression" dxfId="81" priority="19">
      <formula>$W2047</formula>
    </cfRule>
  </conditionalFormatting>
  <conditionalFormatting sqref="I1992:N1992 F1998 K2002 I2002 F2006">
    <cfRule type="expression" dxfId="80" priority="17">
      <formula>$S1992</formula>
    </cfRule>
  </conditionalFormatting>
  <conditionalFormatting sqref="K2049:N2049">
    <cfRule type="expression" dxfId="79" priority="21">
      <formula>#REF!</formula>
    </cfRule>
  </conditionalFormatting>
  <conditionalFormatting sqref="F2041:N2041 K2068:N2068">
    <cfRule type="expression" dxfId="78" priority="22">
      <formula>#REF!</formula>
    </cfRule>
  </conditionalFormatting>
  <dataValidations count="7">
    <dataValidation type="list" allowBlank="1" showInputMessage="1" showErrorMessage="1" sqref="I271:N271 I60:N60 I274:N274 I277:N277 I280:N280 I283:N283 I151:N151 I183:N183 I482:N482 I326:N326 I485:N485 I488:N488 I491:N491 I494:N494 I392:N392 I416:N416 I687:N687 I531:N531 I690:N690 I693:N693 I696:N696 I699:N699 I597:N597 I621:N621 I892:N892 I736:N736 I895:N895 I898:N898 I901:N901 I904:N904 I802:N802 I826:N826 I1097:N1097 I941:N941 I1100:N1100 I1103:N1103 I1106:N1106 I1109:N1109 I1007:N1007 I1031:N1031 I1302:N1302 I1146:N1146 I1305:N1305 I1308:N1308 I1311:N1311 I1314:N1314 I1212:N1212 I1236:N1236 I1507:N1507 I1351:N1351 I1510:N1510 I1513:N1513 I1516:N1516 I1519:N1519 I1417:N1417 I1441:N1441 I1712:N1712 I1556:N1556 I1715:N1715 I1718:N1718 I1721:N1721 I1724:N1724 I1622:N1622 I1646:N1646 I1917:N1917 I1761:N1761 I1920:N1920 I1923:N1923 I1926:N1926 I1929:N1929 I1827:N1827 I1851:N1851 I2122:N2122 I1966:N1966 I2125:N2125 I2128:N2128 I2131:N2131 I2134:N2134 I2032:N2032 I2056:N2056" xr:uid="{00000000-0002-0000-0700-000000000000}">
      <formula1>Euconst_quantification_fuels</formula1>
    </dataValidation>
    <dataValidation type="list" allowBlank="1" showInputMessage="1" showErrorMessage="1" sqref="K221 M221 I221 K444 M444 I444 K649 M649 I649 K854 M854 I854 K1059 M1059 I1059 K1264 M1264 I1264 K1469 M1469 I1469 K1674 M1674 I1674 K1879 M1879 I1879 K2084 M2084 I2084" xr:uid="{00000000-0002-0000-0700-000001000000}">
      <formula1>Euconst_quantification_heat</formula1>
    </dataValidation>
    <dataValidation type="list" allowBlank="1" showInputMessage="1" showErrorMessage="1" sqref="I97:N97 I217:N220 I184:N184 I352:N352 I440:N443 I417:N417 I557:N557 I645:N648 I622:N622 I762:N762 I850:N853 I827:N827 I967:N967 I1055:N1058 I1032:N1032 I1172:N1172 I1260:N1263 I1237:N1237 I1377:N1377 I1465:N1468 I1442:N1442 I1582:N1582 I1670:N1673 I1647:N1647 I1787:N1787 I1875:N1878 I1852:N1852 I1992:N1992 I2080:N2083 I2057:N2057" xr:uid="{00000000-0002-0000-0700-000002000000}">
      <formula1>Euconst_quantification_energy</formula1>
    </dataValidation>
    <dataValidation type="list" allowBlank="1" showInputMessage="1" showErrorMessage="1" sqref="I272:N273 I275:N276 I278:N279 I281:N282 I284:N285 I152:N154 I185:N185 I483:N484 I486:N487 I489:N490 I492:N493 I495:N496 I393:N395 I418:N418 I688:N689 I691:N692 I694:N695 I697:N698 I700:N701 I598:N600 I623:N623 I893:N894 I896:N897 I899:N900 I902:N903 I905:N906 I803:N805 I828:N828 I1098:N1099 I1101:N1102 I1104:N1105 I1107:N1108 I1110:N1111 I1008:N1010 I1033:N1033 I1303:N1304 I1306:N1307 I1309:N1310 I1312:N1313 I1315:N1316 I1213:N1215 I1238:N1238 I1508:N1509 I1511:N1512 I1514:N1515 I1517:N1518 I1520:N1521 I1418:N1420 I1443:N1443 I1713:N1714 I1716:N1717 I1719:N1720 I1722:N1723 I1725:N1726 I1623:N1625 I1648:N1648 I1918:N1919 I1921:N1922 I1924:N1925 I1927:N1928 I1930:N1931 I1828:N1830 I1853:N1853 I2123:N2124 I2126:N2127 I2129:N2130 I2132:N2133 I2135:N2136 I2033:N2035 I2058:N2058" xr:uid="{00000000-0002-0000-0700-000003000000}">
      <formula1>Euconst_properties</formula1>
    </dataValidation>
    <dataValidation type="list" allowBlank="1" showInputMessage="1" showErrorMessage="1" sqref="K231 K107 K75 K297 K195 K454 K362 K339 K506 K428 K659 K567 K544 K711 K633 K864 K772 K749 K916 K838 K1069 K977 K954 K1121 K1043 K1274 K1182 K1159 K1326 K1248 K1479 K1387 K1364 K1531 K1453 K1684 K1592 K1569 K1736 K1658 K1889 K1797 K1774 K1941 K1863 K2094 K2002 K1979 K2146 K2068" xr:uid="{00000000-0002-0000-0700-000004000000}">
      <formula1>Euconst_UncertaintyOrInfeasibleOrUnreasonable</formula1>
    </dataValidation>
    <dataValidation type="list" allowBlank="1" showInputMessage="1" showErrorMessage="1" sqref="M208 M117 I107 M262 M144 I75 I231 M250 I297 M164 I195 M435 M369 I362 M477 M389 I339 I454 M467 I506 M405 I428 M640 M574 I567 M682 M594 I544 I659 M672 I711 M610 I633 M845 M779 I772 M887 M799 I749 I864 M877 I916 M815 I838 M1050 M984 I977 M1092 M1004 I954 I1069 M1082 I1121 M1020 I1043 M1255 M1189 I1182 M1297 M1209 I1159 I1274 M1287 I1326 M1225 I1248 M1460 M1394 I1387 M1502 M1414 I1364 I1479 M1492 I1531 M1430 I1453 M1665 M1599 I1592 M1707 M1619 I1569 I1684 M1697 I1736 M1635 I1658 M1870 M1804 I1797 M1912 M1824 I1774 I1889 M1902 I1941 M1840 I1863 M2075 M2009 I2002 M2117 M2029 I1979 I2094 M2107 I2146 M2045 I2068" xr:uid="{00000000-0002-0000-0700-000005000000}">
      <formula1>Euconst_TrueFalse</formula1>
    </dataValidation>
    <dataValidation type="list" allowBlank="1" showInputMessage="1" showErrorMessage="1" sqref="I62 I328 I533 I738 I943 I1148 I1353 I1558 I1763 I1968" xr:uid="{00000000-0002-0000-0700-000006000000}">
      <formula1>Euconst_quantification_annual</formula1>
    </dataValidation>
  </dataValidations>
  <hyperlinks>
    <hyperlink ref="G2:H2" location="JUMP_TOC_Home" display="Table of contents" xr:uid="{00000000-0004-0000-0700-000000000000}"/>
    <hyperlink ref="E3:F3" location="JUMP_F_Top" display="Top of sheet" xr:uid="{00000000-0004-0000-0700-000001000000}"/>
    <hyperlink ref="I2:J2" location="JUMP_E_Top" display="Previous sheet" xr:uid="{00000000-0004-0000-0700-000002000000}"/>
    <hyperlink ref="E4:F4" location="JUMP_F_Bottom" display="End of sheet" xr:uid="{00000000-0004-0000-0700-000003000000}"/>
    <hyperlink ref="K2:L2" location="JUMP_G_Top" display="Next sheet" xr:uid="{00000000-0004-0000-0700-000004000000}"/>
  </hyperlinks>
  <pageMargins left="0.7" right="0.7" top="0.78740157499999996" bottom="0.78740157499999996" header="0.3" footer="0.3"/>
  <pageSetup paperSize="9" scale="56"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9">
    <tabColor rgb="FF92D050"/>
  </sheetPr>
  <dimension ref="A1:Y1105"/>
  <sheetViews>
    <sheetView topLeftCell="B1" zoomScaleNormal="100" workbookViewId="0">
      <pane ySplit="5" topLeftCell="A686" activePane="bottomLeft" state="frozen"/>
      <selection activeCell="B2" sqref="B2"/>
      <selection pane="bottomLeft" activeCell="I712" sqref="I712:J712"/>
    </sheetView>
  </sheetViews>
  <sheetFormatPr baseColWidth="10" defaultRowHeight="14.25" x14ac:dyDescent="0.2"/>
  <cols>
    <col min="1" max="1" width="5.7109375" style="274" hidden="1" customWidth="1"/>
    <col min="2" max="4" width="5.7109375" style="38" customWidth="1"/>
    <col min="5" max="14" width="12.7109375" style="38" customWidth="1"/>
    <col min="15" max="15" width="5.7109375" style="38" customWidth="1"/>
    <col min="16" max="22" width="11.42578125" style="274" hidden="1" customWidth="1"/>
    <col min="23" max="23" width="11.42578125" style="293" hidden="1" customWidth="1"/>
    <col min="24" max="16384" width="11.42578125" style="273"/>
  </cols>
  <sheetData>
    <row r="1" spans="1:25" s="183" customFormat="1" ht="15" hidden="1" thickBot="1" x14ac:dyDescent="0.25">
      <c r="A1" s="274" t="s">
        <v>397</v>
      </c>
      <c r="B1" s="19"/>
      <c r="C1" s="19"/>
      <c r="D1" s="19"/>
      <c r="E1" s="19"/>
      <c r="F1" s="19"/>
      <c r="G1" s="19"/>
      <c r="H1" s="19"/>
      <c r="I1" s="19"/>
      <c r="J1" s="19"/>
      <c r="K1" s="19"/>
      <c r="L1" s="19"/>
      <c r="M1" s="19"/>
      <c r="N1" s="19"/>
      <c r="O1" s="19"/>
      <c r="P1" s="274" t="s">
        <v>397</v>
      </c>
      <c r="Q1" s="274" t="s">
        <v>397</v>
      </c>
      <c r="R1" s="274" t="s">
        <v>397</v>
      </c>
      <c r="S1" s="274" t="s">
        <v>397</v>
      </c>
      <c r="T1" s="274" t="s">
        <v>397</v>
      </c>
      <c r="U1" s="274" t="s">
        <v>397</v>
      </c>
      <c r="V1" s="274" t="s">
        <v>397</v>
      </c>
      <c r="W1" s="293" t="s">
        <v>397</v>
      </c>
    </row>
    <row r="2" spans="1:25" s="21" customFormat="1" ht="15" thickBot="1" x14ac:dyDescent="0.25">
      <c r="A2" s="19"/>
      <c r="B2" s="871" t="str">
        <f>Translations!$B$382</f>
        <v>G. 
Méthode alternative</v>
      </c>
      <c r="C2" s="872"/>
      <c r="D2" s="873"/>
      <c r="E2" s="332" t="str">
        <f>Translations!$B$2</f>
        <v>Zone de navigation:</v>
      </c>
      <c r="F2" s="333"/>
      <c r="G2" s="880" t="str">
        <f>Translations!$B$18</f>
        <v>Table des matières</v>
      </c>
      <c r="H2" s="794"/>
      <c r="I2" s="794" t="str">
        <f>Translations!$B$19</f>
        <v>Feuille précédente</v>
      </c>
      <c r="J2" s="794"/>
      <c r="K2" s="794" t="str">
        <f>Translations!$B$3</f>
        <v>Feuille suivante</v>
      </c>
      <c r="L2" s="794"/>
      <c r="M2" s="794"/>
      <c r="N2" s="794"/>
      <c r="O2" s="20"/>
      <c r="P2" s="25"/>
      <c r="Q2" s="25"/>
      <c r="R2" s="25"/>
      <c r="S2" s="25"/>
      <c r="T2" s="25"/>
      <c r="U2" s="25"/>
      <c r="V2" s="25"/>
      <c r="W2" s="401"/>
      <c r="X2" s="243"/>
      <c r="Y2" s="244"/>
    </row>
    <row r="3" spans="1:25" s="21" customFormat="1" ht="15.75" customHeight="1" thickBot="1" x14ac:dyDescent="0.25">
      <c r="A3" s="19"/>
      <c r="B3" s="874"/>
      <c r="C3" s="875"/>
      <c r="D3" s="876"/>
      <c r="E3" s="794" t="str">
        <f>Translations!$B$4</f>
        <v>Début de feuille</v>
      </c>
      <c r="F3" s="884"/>
      <c r="G3" s="1262" t="str">
        <f>IF(AND(CNTR_ExistSubInstEntries,INDEX(CNTR_FallBackSubInstRelevant,P3)=FALSE),"",HYPERLINK("#JUMP_G"&amp;P3,INDEX(EUconst_FallBackListNames,P3)))</f>
        <v>Sous-installation avec référentiel de chaleur, (CL | hors MACF)</v>
      </c>
      <c r="H3" s="1263"/>
      <c r="I3" s="1262" t="str">
        <f>IF(AND(CNTR_ExistSubInstEntries,INDEX(CNTR_FallBackSubInstRelevant,R3)=FALSE),"",HYPERLINK("#JUMP_G"&amp;R3,INDEX(EUconst_FallBackListNames,R3)))</f>
        <v>Sous-installation avec référentiel de chaleur, non-CL | non-MACF)</v>
      </c>
      <c r="J3" s="1263"/>
      <c r="K3" s="1262" t="str">
        <f>IF(AND(CNTR_ExistSubInstEntries,INDEX(CNTR_FallBackSubInstRelevant,T3)=FALSE),"",HYPERLINK("#JUMP_G"&amp;T3,INDEX(EUconst_FallBackListNames,T3)))</f>
        <v>Sous-installation avec référentiel de chaleur, (CL | MACF)</v>
      </c>
      <c r="L3" s="1263"/>
      <c r="M3" s="1262" t="str">
        <f>IF(AND(CNTR_ExistSubInstEntries,INDEX(CNTR_FallBackSubInstRelevant,V3)=FALSE),"",HYPERLINK("#JUMP_G"&amp;V3,INDEX(EUconst_FallBackListNames,V3)))</f>
        <v>Sous-installation de chauffage urbain</v>
      </c>
      <c r="N3" s="1263"/>
      <c r="O3" s="20"/>
      <c r="P3" s="1261">
        <v>1</v>
      </c>
      <c r="Q3" s="1261"/>
      <c r="R3" s="1261">
        <v>2</v>
      </c>
      <c r="S3" s="1261"/>
      <c r="T3" s="1261">
        <v>3</v>
      </c>
      <c r="U3" s="1261" t="s">
        <v>892</v>
      </c>
      <c r="V3" s="1261">
        <v>4</v>
      </c>
      <c r="W3" s="1261"/>
      <c r="X3" s="243"/>
      <c r="Y3" s="243"/>
    </row>
    <row r="4" spans="1:25" s="21" customFormat="1" ht="15.75" customHeight="1" thickBot="1" x14ac:dyDescent="0.25">
      <c r="A4" s="19"/>
      <c r="B4" s="877"/>
      <c r="C4" s="878"/>
      <c r="D4" s="879"/>
      <c r="E4" s="794" t="str">
        <f>Translations!$B$5</f>
        <v>Fin de feuille</v>
      </c>
      <c r="F4" s="794"/>
      <c r="G4" s="1262" t="str">
        <f>IF(AND(CNTR_ExistSubInstEntries,INDEX(CNTR_FallBackSubInstRelevant,P4)=FALSE),"",HYPERLINK("#JUMP_G"&amp;P4,INDEX(EUconst_FallBackListNames,P4)))</f>
        <v>Sous-installation avec référentiel de combustible, (CL | non-MACF)</v>
      </c>
      <c r="H4" s="1263"/>
      <c r="I4" s="1262" t="str">
        <f>IF(AND(CNTR_ExistSubInstEntries,INDEX(CNTR_FallBackSubInstRelevant,R4)=FALSE),"",HYPERLINK("#JUMP_G"&amp;R4,INDEX(EUconst_FallBackListNames,R4)))</f>
        <v>Sous-installation avec référentiel de combustible, (non-CL | non-MACF)</v>
      </c>
      <c r="J4" s="1263"/>
      <c r="K4" s="1262" t="str">
        <f>IF(AND(CNTR_ExistSubInstEntries,INDEX(CNTR_FallBackSubInstRelevant,T4)=FALSE),"",HYPERLINK("#JUMP_G"&amp;T4,INDEX(EUconst_FallBackListNames,T4)))</f>
        <v>Sous-installation avec référentiel de combustible, (CL | MACF)</v>
      </c>
      <c r="L4" s="1263"/>
      <c r="M4" s="1262" t="str">
        <f>IF(AND(CNTR_ExistSubInstEntries,INDEX(CNTR_FallBackSubInstRelevant,V4)=FALSE),"",HYPERLINK("#JUMP_G"&amp;V4,INDEX(EUconst_FallBackListNames,V4)))</f>
        <v>Sous-installation avec émissions de procédé, (CL | non-MACF)</v>
      </c>
      <c r="N4" s="1263"/>
      <c r="O4" s="20"/>
      <c r="P4" s="1261">
        <v>5</v>
      </c>
      <c r="Q4" s="1261"/>
      <c r="R4" s="1261">
        <v>6</v>
      </c>
      <c r="S4" s="1261"/>
      <c r="T4" s="1261">
        <v>7</v>
      </c>
      <c r="U4" s="1261"/>
      <c r="V4" s="1261">
        <v>8</v>
      </c>
      <c r="W4" s="1261"/>
      <c r="X4" s="243"/>
      <c r="Y4" s="243"/>
    </row>
    <row r="5" spans="1:25" s="21" customFormat="1" ht="15.75" customHeight="1" x14ac:dyDescent="0.2">
      <c r="A5" s="19"/>
      <c r="B5" s="334"/>
      <c r="C5" s="334"/>
      <c r="D5" s="334"/>
      <c r="E5" s="558"/>
      <c r="F5" s="558"/>
      <c r="G5" s="1262" t="str">
        <f>IF(AND(CNTR_ExistSubInstEntries,INDEX(CNTR_FallBackSubInstRelevant,P5)=FALSE),"",HYPERLINK("#JUMP_G"&amp;P5,INDEX(EUconst_FallBackListNames,P5)))</f>
        <v>Sous-installation avec émissions de procédé, (non-CL | non-MACF)</v>
      </c>
      <c r="H5" s="1263"/>
      <c r="I5" s="1262" t="str">
        <f>IF(AND(CNTR_ExistSubInstEntries,INDEX(CNTR_FallBackSubInstRelevant,R5)=FALSE),"",HYPERLINK("#JUMP_G"&amp;R5,INDEX(EUconst_FallBackListNames,R5)))</f>
        <v>Sous-installation avec émissions de procédé, (CL | MACF)</v>
      </c>
      <c r="J5" s="1263"/>
      <c r="K5" s="550"/>
      <c r="L5" s="550"/>
      <c r="M5" s="550"/>
      <c r="N5" s="550"/>
      <c r="O5" s="20"/>
      <c r="P5" s="1261">
        <v>9</v>
      </c>
      <c r="Q5" s="1261"/>
      <c r="R5" s="1261">
        <v>10</v>
      </c>
      <c r="S5" s="1261"/>
      <c r="T5" s="643"/>
      <c r="U5" s="643"/>
      <c r="V5" s="643"/>
      <c r="W5" s="643"/>
      <c r="X5" s="243"/>
      <c r="Y5" s="243"/>
    </row>
    <row r="6" spans="1:25" x14ac:dyDescent="0.2">
      <c r="O6" s="20"/>
      <c r="U6" s="25"/>
      <c r="V6" s="25"/>
      <c r="W6" s="401"/>
    </row>
    <row r="7" spans="1:25" ht="18" x14ac:dyDescent="0.2">
      <c r="C7" s="2" t="s">
        <v>832</v>
      </c>
      <c r="D7" s="888" t="str">
        <f>Translations!$B$383</f>
        <v>Feuille «Fall-back» - DONNÉES RELATIVES AUX SOUS-INSTALLATIONS AVEC MÉTHODE ALTERNATIVE</v>
      </c>
      <c r="E7" s="888"/>
      <c r="F7" s="888"/>
      <c r="G7" s="888"/>
      <c r="H7" s="888"/>
      <c r="I7" s="888"/>
      <c r="J7" s="888"/>
      <c r="K7" s="888"/>
      <c r="L7" s="888"/>
      <c r="M7" s="888"/>
      <c r="N7" s="888"/>
      <c r="O7" s="20"/>
      <c r="U7" s="25"/>
      <c r="V7" s="25"/>
      <c r="W7" s="401"/>
    </row>
    <row r="8" spans="1:25" s="21" customFormat="1" ht="5.0999999999999996" customHeight="1" x14ac:dyDescent="0.25">
      <c r="A8" s="19"/>
      <c r="B8" s="219"/>
      <c r="C8" s="219"/>
      <c r="D8" s="219"/>
      <c r="E8" s="219"/>
      <c r="F8" s="219"/>
      <c r="G8" s="219"/>
      <c r="H8" s="219"/>
      <c r="I8" s="219"/>
      <c r="J8" s="219"/>
      <c r="K8" s="219"/>
      <c r="L8" s="219"/>
      <c r="M8" s="20"/>
      <c r="N8" s="20"/>
      <c r="O8" s="20"/>
      <c r="P8" s="346"/>
      <c r="Q8" s="346"/>
      <c r="R8" s="346"/>
      <c r="S8" s="346"/>
      <c r="T8" s="346"/>
      <c r="U8" s="346"/>
      <c r="V8" s="346"/>
      <c r="W8" s="402"/>
      <c r="X8" s="273"/>
      <c r="Y8" s="273"/>
    </row>
    <row r="9" spans="1:25" s="21" customFormat="1" ht="15" customHeight="1" x14ac:dyDescent="0.25">
      <c r="A9" s="19"/>
      <c r="B9" s="219"/>
      <c r="C9" s="219"/>
      <c r="D9" s="219"/>
      <c r="E9" s="1147" t="str">
        <f>Translations!$B$384</f>
        <v>La barre de navigation ci-dessus contient uniquement des liens vers les sous-installations qui ont été désignées comme «pertinentes» à la section C.I.</v>
      </c>
      <c r="F9" s="1147"/>
      <c r="G9" s="1147"/>
      <c r="H9" s="1147"/>
      <c r="I9" s="1147"/>
      <c r="J9" s="1147"/>
      <c r="K9" s="1147"/>
      <c r="L9" s="1147"/>
      <c r="M9" s="1147"/>
      <c r="N9" s="20"/>
      <c r="O9" s="20"/>
      <c r="P9" s="346"/>
      <c r="Q9" s="346"/>
      <c r="R9" s="346"/>
      <c r="S9" s="346"/>
      <c r="T9" s="346"/>
      <c r="U9" s="346"/>
      <c r="V9" s="346"/>
      <c r="W9" s="402"/>
      <c r="X9" s="273"/>
      <c r="Y9" s="273"/>
    </row>
    <row r="10" spans="1:25" x14ac:dyDescent="0.2">
      <c r="D10" s="1157"/>
      <c r="E10" s="1157"/>
      <c r="F10" s="1157"/>
      <c r="G10" s="1157"/>
      <c r="H10" s="1157"/>
      <c r="I10" s="1157"/>
      <c r="J10" s="1157"/>
      <c r="K10" s="1157"/>
      <c r="L10" s="1157"/>
      <c r="M10" s="1157"/>
      <c r="N10" s="1157"/>
      <c r="O10" s="20"/>
      <c r="U10" s="25"/>
      <c r="V10" s="25"/>
      <c r="W10" s="401"/>
    </row>
    <row r="11" spans="1:25" ht="16.5" customHeight="1" x14ac:dyDescent="0.2">
      <c r="C11" s="889" t="str">
        <f>Translations!$B$235</f>
        <v>Introduction de la présente fiche</v>
      </c>
      <c r="D11" s="889"/>
      <c r="E11" s="889"/>
      <c r="F11" s="889"/>
      <c r="G11" s="889"/>
      <c r="H11" s="889"/>
      <c r="I11" s="889"/>
      <c r="J11" s="889"/>
      <c r="K11" s="889"/>
      <c r="L11" s="889"/>
      <c r="M11" s="889"/>
      <c r="N11" s="889"/>
      <c r="O11" s="20"/>
      <c r="U11" s="25"/>
      <c r="V11" s="25"/>
      <c r="W11" s="401"/>
    </row>
    <row r="12" spans="1:25" ht="5.0999999999999996" customHeight="1" thickBot="1" x14ac:dyDescent="0.25">
      <c r="O12" s="20"/>
    </row>
    <row r="13" spans="1:25" ht="5.0999999999999996" customHeight="1" x14ac:dyDescent="0.2">
      <c r="C13" s="233"/>
      <c r="D13" s="234"/>
      <c r="E13" s="234"/>
      <c r="F13" s="234"/>
      <c r="G13" s="234"/>
      <c r="H13" s="234"/>
      <c r="I13" s="234"/>
      <c r="J13" s="234"/>
      <c r="K13" s="234"/>
      <c r="L13" s="234"/>
      <c r="M13" s="234"/>
      <c r="N13" s="235"/>
      <c r="O13" s="20"/>
    </row>
    <row r="14" spans="1:25" ht="12.75" customHeight="1" x14ac:dyDescent="0.2">
      <c r="C14" s="236"/>
      <c r="D14" s="1127" t="str">
        <f>Translations!$B$236</f>
        <v>Toutes les descriptions des méthodes utilisées dans les sections suivantes pour quantifier les paramètres à surveiller et à déclarer comprennent, s’il y a lieu:</v>
      </c>
      <c r="E14" s="1127"/>
      <c r="F14" s="1127"/>
      <c r="G14" s="1127"/>
      <c r="H14" s="1127"/>
      <c r="I14" s="1127"/>
      <c r="J14" s="1127"/>
      <c r="K14" s="1127"/>
      <c r="L14" s="1127"/>
      <c r="M14" s="1127"/>
      <c r="N14" s="1128"/>
      <c r="O14" s="20"/>
    </row>
    <row r="15" spans="1:25" ht="12.75" customHeight="1" x14ac:dyDescent="0.2">
      <c r="C15" s="236"/>
      <c r="D15" s="237" t="s">
        <v>263</v>
      </c>
      <c r="E15" s="1129" t="str">
        <f>Translations!$B$237</f>
        <v>les étapes de calcul</v>
      </c>
      <c r="F15" s="1129"/>
      <c r="G15" s="1129"/>
      <c r="H15" s="1129"/>
      <c r="I15" s="1129"/>
      <c r="J15" s="1129"/>
      <c r="K15" s="1129"/>
      <c r="L15" s="1129"/>
      <c r="M15" s="1129"/>
      <c r="N15" s="1130"/>
      <c r="O15" s="20"/>
    </row>
    <row r="16" spans="1:25" ht="12.75" customHeight="1" x14ac:dyDescent="0.2">
      <c r="C16" s="236"/>
      <c r="D16" s="237" t="s">
        <v>263</v>
      </c>
      <c r="E16" s="1129" t="str">
        <f>Translations!$B$238</f>
        <v xml:space="preserve">les sources de données </v>
      </c>
      <c r="F16" s="1129"/>
      <c r="G16" s="1129"/>
      <c r="H16" s="1129"/>
      <c r="I16" s="1129"/>
      <c r="J16" s="1129"/>
      <c r="K16" s="1129"/>
      <c r="L16" s="1129"/>
      <c r="M16" s="1129"/>
      <c r="N16" s="1130"/>
      <c r="O16" s="20"/>
    </row>
    <row r="17" spans="1:25" ht="12.75" customHeight="1" x14ac:dyDescent="0.2">
      <c r="C17" s="236"/>
      <c r="D17" s="237" t="s">
        <v>263</v>
      </c>
      <c r="E17" s="1129" t="str">
        <f>Translations!$B$239</f>
        <v xml:space="preserve">les formules de calcul </v>
      </c>
      <c r="F17" s="1129"/>
      <c r="G17" s="1129"/>
      <c r="H17" s="1129"/>
      <c r="I17" s="1129"/>
      <c r="J17" s="1129"/>
      <c r="K17" s="1129"/>
      <c r="L17" s="1129"/>
      <c r="M17" s="1129"/>
      <c r="N17" s="1130"/>
      <c r="O17" s="20"/>
    </row>
    <row r="18" spans="1:25" ht="12.75" customHeight="1" x14ac:dyDescent="0.2">
      <c r="C18" s="236"/>
      <c r="D18" s="237" t="s">
        <v>263</v>
      </c>
      <c r="E18" s="1129" t="str">
        <f>Translations!$B$240</f>
        <v xml:space="preserve">les facteurs de calcul pertinents, notamment l’unité de mesure </v>
      </c>
      <c r="F18" s="1129"/>
      <c r="G18" s="1129"/>
      <c r="H18" s="1129"/>
      <c r="I18" s="1129"/>
      <c r="J18" s="1129"/>
      <c r="K18" s="1129"/>
      <c r="L18" s="1129"/>
      <c r="M18" s="1129"/>
      <c r="N18" s="1130"/>
      <c r="O18" s="20"/>
    </row>
    <row r="19" spans="1:25" ht="12.75" customHeight="1" x14ac:dyDescent="0.2">
      <c r="C19" s="236"/>
      <c r="D19" s="237" t="s">
        <v>263</v>
      </c>
      <c r="E19" s="1129" t="str">
        <f>Translations!$B$241</f>
        <v xml:space="preserve">les contrôles horizontaux et transversaux pour corroborer les données </v>
      </c>
      <c r="F19" s="1129"/>
      <c r="G19" s="1129"/>
      <c r="H19" s="1129"/>
      <c r="I19" s="1129"/>
      <c r="J19" s="1129"/>
      <c r="K19" s="1129"/>
      <c r="L19" s="1129"/>
      <c r="M19" s="1129"/>
      <c r="N19" s="1130"/>
      <c r="O19" s="20"/>
    </row>
    <row r="20" spans="1:25" ht="12.75" customHeight="1" x14ac:dyDescent="0.2">
      <c r="C20" s="236"/>
      <c r="D20" s="237" t="s">
        <v>263</v>
      </c>
      <c r="E20" s="1129" t="str">
        <f>Translations!$B$242</f>
        <v>les procédures qui sous-tendent les plans d'échantillonnage</v>
      </c>
      <c r="F20" s="1129"/>
      <c r="G20" s="1129"/>
      <c r="H20" s="1129"/>
      <c r="I20" s="1129"/>
      <c r="J20" s="1129"/>
      <c r="K20" s="1129"/>
      <c r="L20" s="1129"/>
      <c r="M20" s="1129"/>
      <c r="N20" s="1130"/>
      <c r="O20" s="20"/>
    </row>
    <row r="21" spans="1:25" ht="12.75" customHeight="1" x14ac:dyDescent="0.2">
      <c r="C21" s="236"/>
      <c r="D21" s="237" t="s">
        <v>263</v>
      </c>
      <c r="E21" s="1129" t="str">
        <f>Translations!$B$243</f>
        <v>l'équipement de mesure utilisé, avec un renvoi au diagramme correspondant et une description de la manière dont il est installé et entretenu</v>
      </c>
      <c r="F21" s="1129"/>
      <c r="G21" s="1129"/>
      <c r="H21" s="1129"/>
      <c r="I21" s="1129"/>
      <c r="J21" s="1129"/>
      <c r="K21" s="1129"/>
      <c r="L21" s="1129"/>
      <c r="M21" s="1129"/>
      <c r="N21" s="1130"/>
      <c r="O21" s="20"/>
    </row>
    <row r="22" spans="1:25" ht="12.75" customHeight="1" x14ac:dyDescent="0.2">
      <c r="C22" s="236"/>
      <c r="D22" s="237" t="s">
        <v>263</v>
      </c>
      <c r="E22" s="1129" t="str">
        <f>Translations!$B$244</f>
        <v>la liste des laboratoires qui participent à la mise en œuvre des procédures d'analyse pertinentes</v>
      </c>
      <c r="F22" s="1129"/>
      <c r="G22" s="1129"/>
      <c r="H22" s="1129"/>
      <c r="I22" s="1129"/>
      <c r="J22" s="1129"/>
      <c r="K22" s="1129"/>
      <c r="L22" s="1129"/>
      <c r="M22" s="1129"/>
      <c r="N22" s="1130"/>
      <c r="O22" s="20"/>
    </row>
    <row r="23" spans="1:25" ht="5.0999999999999996" customHeight="1" x14ac:dyDescent="0.2">
      <c r="C23" s="236"/>
      <c r="D23" s="279"/>
      <c r="E23" s="238"/>
      <c r="F23" s="238"/>
      <c r="G23" s="238"/>
      <c r="H23" s="238"/>
      <c r="I23" s="238"/>
      <c r="J23" s="238"/>
      <c r="K23" s="238"/>
      <c r="L23" s="238"/>
      <c r="M23" s="238"/>
      <c r="N23" s="239"/>
      <c r="O23" s="20"/>
    </row>
    <row r="24" spans="1:25" ht="12.75" customHeight="1" x14ac:dyDescent="0.2">
      <c r="C24" s="236"/>
      <c r="D24" s="1127" t="str">
        <f>Translations!$B$245</f>
        <v>Le cas échéant, la description comprend le résultat de l’évaluation simplifiée de l’incertitude visée à l’article 7, paragraphe 2.</v>
      </c>
      <c r="E24" s="1127"/>
      <c r="F24" s="1127"/>
      <c r="G24" s="1127"/>
      <c r="H24" s="1127"/>
      <c r="I24" s="1127"/>
      <c r="J24" s="1127"/>
      <c r="K24" s="1127"/>
      <c r="L24" s="1127"/>
      <c r="M24" s="1127"/>
      <c r="N24" s="1128"/>
      <c r="O24" s="20"/>
    </row>
    <row r="25" spans="1:25" ht="12.75" customHeight="1" x14ac:dyDescent="0.2">
      <c r="C25" s="236"/>
      <c r="D25" s="1127" t="str">
        <f>Translations!$B$246</f>
        <v>Pour chaque formule de calcul, le plan fournit un exemple utilisant des données réelles.</v>
      </c>
      <c r="E25" s="1127"/>
      <c r="F25" s="1127"/>
      <c r="G25" s="1127"/>
      <c r="H25" s="1127"/>
      <c r="I25" s="1127"/>
      <c r="J25" s="1127"/>
      <c r="K25" s="1127"/>
      <c r="L25" s="1127"/>
      <c r="M25" s="1127"/>
      <c r="N25" s="1128"/>
      <c r="O25" s="20"/>
    </row>
    <row r="26" spans="1:25" ht="5.0999999999999996" customHeight="1" thickBot="1" x14ac:dyDescent="0.25">
      <c r="C26" s="240"/>
      <c r="D26" s="241"/>
      <c r="E26" s="241"/>
      <c r="F26" s="241"/>
      <c r="G26" s="241"/>
      <c r="H26" s="241"/>
      <c r="I26" s="241"/>
      <c r="J26" s="241"/>
      <c r="K26" s="241"/>
      <c r="L26" s="241"/>
      <c r="M26" s="241"/>
      <c r="N26" s="242"/>
      <c r="O26" s="20"/>
    </row>
    <row r="27" spans="1:25" s="21" customFormat="1" ht="12.75" x14ac:dyDescent="0.2">
      <c r="A27" s="274"/>
      <c r="B27" s="38"/>
      <c r="C27" s="38"/>
      <c r="D27" s="38"/>
      <c r="E27" s="38"/>
      <c r="F27" s="38"/>
      <c r="G27" s="38"/>
      <c r="H27" s="38"/>
      <c r="I27" s="38"/>
      <c r="J27" s="38"/>
      <c r="K27" s="38"/>
      <c r="L27" s="38"/>
      <c r="M27" s="38"/>
      <c r="N27" s="38"/>
      <c r="O27" s="20"/>
      <c r="P27" s="24"/>
      <c r="Q27" s="24"/>
      <c r="R27" s="25"/>
      <c r="S27" s="25"/>
      <c r="T27" s="24"/>
      <c r="U27" s="24"/>
      <c r="V27" s="24"/>
      <c r="W27" s="267"/>
    </row>
    <row r="28" spans="1:25" ht="16.5" customHeight="1" x14ac:dyDescent="0.2">
      <c r="C28" s="271" t="s">
        <v>110</v>
      </c>
      <c r="D28" s="929" t="str">
        <f>Translations!$B$385</f>
        <v>Sous-installations avec méthode alternative</v>
      </c>
      <c r="E28" s="929"/>
      <c r="F28" s="929"/>
      <c r="G28" s="929"/>
      <c r="H28" s="929"/>
      <c r="I28" s="929"/>
      <c r="J28" s="929"/>
      <c r="K28" s="929"/>
      <c r="L28" s="929"/>
      <c r="M28" s="929"/>
      <c r="N28" s="929"/>
      <c r="O28" s="20"/>
      <c r="U28" s="25"/>
      <c r="V28" s="25"/>
      <c r="W28" s="401"/>
    </row>
    <row r="29" spans="1:25" s="21" customFormat="1" ht="15" thickBot="1" x14ac:dyDescent="0.25">
      <c r="A29" s="274"/>
      <c r="B29" s="38"/>
      <c r="C29" s="247"/>
      <c r="D29" s="247"/>
      <c r="E29" s="247"/>
      <c r="F29" s="247"/>
      <c r="G29" s="247"/>
      <c r="H29" s="247"/>
      <c r="I29" s="247"/>
      <c r="J29" s="247"/>
      <c r="K29" s="247"/>
      <c r="L29" s="247"/>
      <c r="M29" s="247"/>
      <c r="N29" s="247"/>
      <c r="O29" s="20"/>
      <c r="P29" s="24"/>
      <c r="Q29" s="24"/>
      <c r="R29" s="25"/>
      <c r="S29" s="25"/>
      <c r="T29" s="24"/>
      <c r="U29" s="25"/>
      <c r="V29" s="25"/>
      <c r="W29" s="401"/>
    </row>
    <row r="30" spans="1:25" s="21" customFormat="1" ht="15" customHeight="1" thickBot="1" x14ac:dyDescent="0.3">
      <c r="A30" s="274"/>
      <c r="B30" s="416"/>
      <c r="C30" s="418">
        <v>1</v>
      </c>
      <c r="D30" s="1242" t="str">
        <f>Translations!$B$386</f>
        <v>Sous-installation avec méthode alternative:</v>
      </c>
      <c r="E30" s="1243"/>
      <c r="F30" s="1243"/>
      <c r="G30" s="1243"/>
      <c r="H30" s="1244"/>
      <c r="I30" s="1245" t="str">
        <f>INDEX(EUconst_FallBackListNames,$C30)</f>
        <v>Sous-installation avec référentiel de chaleur, (CL | hors MACF)</v>
      </c>
      <c r="J30" s="1246"/>
      <c r="K30" s="1246"/>
      <c r="L30" s="1247"/>
      <c r="M30" s="1248" t="str">
        <f>IF(ISBLANK(INDEX(CNTR_FallBackSubInstRelevant,C30)),"",IF(INDEX(CNTR_FallBackSubInstRelevant,C30),EUConst_Relevant,EUConst_NotRelevant))</f>
        <v/>
      </c>
      <c r="N30" s="1249"/>
      <c r="O30" s="20"/>
      <c r="P30" s="417">
        <f>C30</f>
        <v>1</v>
      </c>
      <c r="Q30" s="274"/>
      <c r="R30" s="274"/>
      <c r="S30" s="274"/>
      <c r="T30" s="274"/>
      <c r="U30" s="25"/>
      <c r="V30" s="347" t="s">
        <v>891</v>
      </c>
      <c r="W30" s="398" t="b">
        <f>AND(CNTR_ExistSubInstEntries,M30=EUConst_NotRelevant)</f>
        <v>0</v>
      </c>
    </row>
    <row r="31" spans="1:25" s="21" customFormat="1" ht="12.75" customHeight="1" thickBot="1" x14ac:dyDescent="0.25">
      <c r="A31" s="274"/>
      <c r="B31" s="38"/>
      <c r="C31" s="312"/>
      <c r="D31" s="313"/>
      <c r="E31" s="313"/>
      <c r="F31" s="313"/>
      <c r="G31" s="313"/>
      <c r="H31" s="314"/>
      <c r="I31" s="1237" t="str">
        <f>IF(M30=EUConst_NotRelevant,HYPERLINK(Q31,EUconst_MsgGoToNextSubInst),IF(M30=EUConst_Relevant,HYPERLINK("",EUconst_MsgEnterThisSection),""))</f>
        <v/>
      </c>
      <c r="J31" s="1238"/>
      <c r="K31" s="1238"/>
      <c r="L31" s="1238"/>
      <c r="M31" s="1239"/>
      <c r="N31" s="1240"/>
      <c r="O31" s="20"/>
      <c r="P31" s="24" t="s">
        <v>441</v>
      </c>
      <c r="Q31" s="414" t="str">
        <f>"#JUMP_G"&amp;P30+1</f>
        <v>#JUMP_G2</v>
      </c>
      <c r="R31" s="24"/>
      <c r="S31" s="24"/>
      <c r="T31" s="24"/>
      <c r="U31" s="25"/>
      <c r="V31" s="25"/>
      <c r="W31" s="401"/>
      <c r="X31" s="273"/>
      <c r="Y31" s="273"/>
    </row>
    <row r="32" spans="1:25" ht="5.0999999999999996" customHeight="1" x14ac:dyDescent="0.2">
      <c r="C32" s="316"/>
      <c r="D32" s="317"/>
      <c r="E32" s="317"/>
      <c r="F32" s="317"/>
      <c r="G32" s="317"/>
      <c r="H32" s="317"/>
      <c r="I32" s="317"/>
      <c r="J32" s="317"/>
      <c r="K32" s="317"/>
      <c r="L32" s="317"/>
      <c r="M32" s="317"/>
      <c r="N32" s="318"/>
      <c r="O32" s="20"/>
      <c r="U32" s="25"/>
      <c r="V32" s="25"/>
      <c r="W32" s="401"/>
    </row>
    <row r="33" spans="2:23" ht="12.75" customHeight="1" x14ac:dyDescent="0.2">
      <c r="C33" s="250"/>
      <c r="D33" s="22" t="s">
        <v>112</v>
      </c>
      <c r="E33" s="1062" t="str">
        <f>Translations!$B$297</f>
        <v>Limites du système de la sous-installation</v>
      </c>
      <c r="F33" s="1062"/>
      <c r="G33" s="1062"/>
      <c r="H33" s="1062"/>
      <c r="I33" s="1062"/>
      <c r="J33" s="1062"/>
      <c r="K33" s="1062"/>
      <c r="L33" s="1062"/>
      <c r="M33" s="1062"/>
      <c r="N33" s="1176"/>
      <c r="O33" s="20"/>
      <c r="U33" s="25"/>
      <c r="V33" s="25"/>
      <c r="W33" s="401"/>
    </row>
    <row r="34" spans="2:23" ht="5.0999999999999996" customHeight="1" x14ac:dyDescent="0.2">
      <c r="B34" s="273"/>
      <c r="C34" s="250"/>
      <c r="N34" s="251"/>
      <c r="O34" s="20"/>
      <c r="U34" s="25"/>
      <c r="V34" s="25"/>
      <c r="W34" s="401"/>
    </row>
    <row r="35" spans="2:23" ht="12.75" customHeight="1" x14ac:dyDescent="0.2">
      <c r="B35" s="273"/>
      <c r="C35" s="250"/>
      <c r="D35" s="569" t="s">
        <v>118</v>
      </c>
      <c r="E35" s="1108" t="str">
        <f>Translations!$B$249</f>
        <v>Informations relatives à la méthode appliquée</v>
      </c>
      <c r="F35" s="1108"/>
      <c r="G35" s="1108"/>
      <c r="H35" s="1108"/>
      <c r="I35" s="1108"/>
      <c r="J35" s="1108"/>
      <c r="K35" s="1108"/>
      <c r="L35" s="1108"/>
      <c r="M35" s="1108"/>
      <c r="N35" s="1148"/>
      <c r="O35" s="20"/>
      <c r="U35" s="25"/>
      <c r="V35" s="25"/>
      <c r="W35" s="401"/>
    </row>
    <row r="36" spans="2:23" ht="12.75" customHeight="1" x14ac:dyDescent="0.2">
      <c r="B36" s="273"/>
      <c r="C36" s="250"/>
      <c r="D36" s="27"/>
      <c r="E36" s="1045" t="str">
        <f>Translations!$B$298</f>
        <v>Conformément à l’annexe VI, section 2, point b), veuillez décrire les limites du système de cette sous-installation en précisant les éléments suivants:</v>
      </c>
      <c r="F36" s="1045"/>
      <c r="G36" s="1045"/>
      <c r="H36" s="1045"/>
      <c r="I36" s="1045"/>
      <c r="J36" s="1045"/>
      <c r="K36" s="1045"/>
      <c r="L36" s="1045"/>
      <c r="M36" s="1045"/>
      <c r="N36" s="1149"/>
      <c r="O36" s="20"/>
      <c r="U36" s="25"/>
      <c r="V36" s="25"/>
      <c r="W36" s="401"/>
    </row>
    <row r="37" spans="2:23" ht="12.75" customHeight="1" x14ac:dyDescent="0.2">
      <c r="B37" s="273"/>
      <c r="C37" s="250"/>
      <c r="D37" s="27"/>
      <c r="E37" s="252" t="s">
        <v>263</v>
      </c>
      <c r="F37" s="1050" t="str">
        <f>Translations!$B$299</f>
        <v xml:space="preserve">les unités techniques qui sont concernées, </v>
      </c>
      <c r="G37" s="1098"/>
      <c r="H37" s="1098"/>
      <c r="I37" s="1098"/>
      <c r="J37" s="1098"/>
      <c r="K37" s="1098"/>
      <c r="L37" s="1098"/>
      <c r="M37" s="1098"/>
      <c r="N37" s="1134"/>
      <c r="O37" s="20"/>
      <c r="U37" s="25"/>
      <c r="V37" s="25"/>
      <c r="W37" s="401"/>
    </row>
    <row r="38" spans="2:23" ht="12.75" customHeight="1" x14ac:dyDescent="0.2">
      <c r="B38" s="273"/>
      <c r="C38" s="250"/>
      <c r="D38" s="27"/>
      <c r="E38" s="252" t="s">
        <v>263</v>
      </c>
      <c r="F38" s="1050" t="str">
        <f>Translations!$B$300</f>
        <v xml:space="preserve">les procédés qui sont mis en œuvre, </v>
      </c>
      <c r="G38" s="1098"/>
      <c r="H38" s="1098"/>
      <c r="I38" s="1098"/>
      <c r="J38" s="1098"/>
      <c r="K38" s="1098"/>
      <c r="L38" s="1098"/>
      <c r="M38" s="1098"/>
      <c r="N38" s="1134"/>
      <c r="O38" s="20"/>
      <c r="U38" s="25"/>
      <c r="V38" s="25"/>
      <c r="W38" s="401"/>
    </row>
    <row r="39" spans="2:23" ht="12.75" customHeight="1" x14ac:dyDescent="0.2">
      <c r="B39" s="273"/>
      <c r="C39" s="250"/>
      <c r="D39" s="27"/>
      <c r="E39" s="252" t="s">
        <v>263</v>
      </c>
      <c r="F39" s="1050" t="str">
        <f>Translations!$B$301</f>
        <v>les apports de matières et de combustibles, et</v>
      </c>
      <c r="G39" s="1098"/>
      <c r="H39" s="1098"/>
      <c r="I39" s="1098"/>
      <c r="J39" s="1098"/>
      <c r="K39" s="1098"/>
      <c r="L39" s="1098"/>
      <c r="M39" s="1098"/>
      <c r="N39" s="1134"/>
      <c r="O39" s="20"/>
      <c r="U39" s="25"/>
      <c r="V39" s="25"/>
      <c r="W39" s="401"/>
    </row>
    <row r="40" spans="2:23" ht="12.75" customHeight="1" x14ac:dyDescent="0.2">
      <c r="B40" s="273"/>
      <c r="C40" s="250"/>
      <c r="D40" s="27"/>
      <c r="E40" s="252" t="s">
        <v>263</v>
      </c>
      <c r="F40" s="1050" t="str">
        <f>Translations!$B$302</f>
        <v>les produits et les extrants qui sont attribués.</v>
      </c>
      <c r="G40" s="1098"/>
      <c r="H40" s="1098"/>
      <c r="I40" s="1098"/>
      <c r="J40" s="1098"/>
      <c r="K40" s="1098"/>
      <c r="L40" s="1098"/>
      <c r="M40" s="1098"/>
      <c r="N40" s="1134"/>
      <c r="O40" s="20"/>
    </row>
    <row r="41" spans="2:23" ht="12.75" customHeight="1" x14ac:dyDescent="0.2">
      <c r="B41" s="273"/>
      <c r="C41" s="250"/>
      <c r="D41" s="27"/>
      <c r="E41" s="1106" t="str">
        <f>Translations!$B$304</f>
        <v>Si ces informations sont suffisamment détaillées à la section C.II, veuillez simplement indiquer ici une référence à ladite section et passer aux points suivants.</v>
      </c>
      <c r="F41" s="1106"/>
      <c r="G41" s="1106"/>
      <c r="H41" s="1106"/>
      <c r="I41" s="1106"/>
      <c r="J41" s="1106"/>
      <c r="K41" s="1106"/>
      <c r="L41" s="1106"/>
      <c r="M41" s="1106"/>
      <c r="N41" s="1177"/>
      <c r="O41" s="20"/>
    </row>
    <row r="42" spans="2:23" ht="50.1" customHeight="1" x14ac:dyDescent="0.2">
      <c r="B42" s="273"/>
      <c r="C42" s="250"/>
      <c r="D42" s="569"/>
      <c r="E42" s="1178"/>
      <c r="F42" s="1179"/>
      <c r="G42" s="1179"/>
      <c r="H42" s="1179"/>
      <c r="I42" s="1179"/>
      <c r="J42" s="1179"/>
      <c r="K42" s="1179"/>
      <c r="L42" s="1179"/>
      <c r="M42" s="1179"/>
      <c r="N42" s="1180"/>
      <c r="O42" s="20"/>
    </row>
    <row r="43" spans="2:23" ht="5.0999999999999996" customHeight="1" x14ac:dyDescent="0.2">
      <c r="B43" s="273"/>
      <c r="C43" s="250"/>
      <c r="D43" s="569"/>
      <c r="N43" s="251"/>
      <c r="O43" s="20"/>
    </row>
    <row r="44" spans="2:23" ht="12.75" customHeight="1" x14ac:dyDescent="0.2">
      <c r="B44" s="273"/>
      <c r="C44" s="250"/>
      <c r="D44" s="569" t="s">
        <v>119</v>
      </c>
      <c r="E44" s="1181" t="str">
        <f>Translations!$B$210</f>
        <v>Référence de fichiers externes, le cas échéant</v>
      </c>
      <c r="F44" s="1181"/>
      <c r="G44" s="1181"/>
      <c r="H44" s="1181"/>
      <c r="I44" s="1181"/>
      <c r="J44" s="1182"/>
      <c r="K44" s="1049"/>
      <c r="L44" s="1049"/>
      <c r="M44" s="1049"/>
      <c r="N44" s="1049"/>
      <c r="O44" s="20"/>
    </row>
    <row r="45" spans="2:23" ht="5.0999999999999996" customHeight="1" x14ac:dyDescent="0.2">
      <c r="B45" s="273"/>
      <c r="C45" s="250"/>
      <c r="D45" s="569"/>
      <c r="N45" s="251"/>
      <c r="O45" s="20"/>
    </row>
    <row r="46" spans="2:23" ht="12.75" customHeight="1" x14ac:dyDescent="0.2">
      <c r="B46" s="273"/>
      <c r="C46" s="250"/>
      <c r="D46" s="27" t="s">
        <v>120</v>
      </c>
      <c r="E46" s="1181" t="str">
        <f>Translations!$B$305</f>
        <v>Référence d’un schéma de procédé distinct détaillé, s’il y a lieu</v>
      </c>
      <c r="F46" s="1181"/>
      <c r="G46" s="1181"/>
      <c r="H46" s="1181"/>
      <c r="I46" s="1181"/>
      <c r="J46" s="1182"/>
      <c r="K46" s="1049"/>
      <c r="L46" s="1049"/>
      <c r="M46" s="1049"/>
      <c r="N46" s="1049"/>
      <c r="O46" s="20"/>
    </row>
    <row r="47" spans="2:23" ht="12.75" customHeight="1" x14ac:dyDescent="0.2">
      <c r="B47" s="273"/>
      <c r="C47" s="250"/>
      <c r="D47" s="27"/>
      <c r="E47" s="1045" t="str">
        <f>Translations!$B$387</f>
        <v>Dans le cas de sous-installations plus complexes, veuillez fournir un schéma de procédé détaillé, s’il ne figure pas au point i. ci-dessus.</v>
      </c>
      <c r="F47" s="1045"/>
      <c r="G47" s="1045"/>
      <c r="H47" s="1045"/>
      <c r="I47" s="1045"/>
      <c r="J47" s="1045"/>
      <c r="K47" s="1045"/>
      <c r="L47" s="1045"/>
      <c r="M47" s="1045"/>
      <c r="N47" s="1149"/>
      <c r="O47" s="20"/>
    </row>
    <row r="48" spans="2:23" ht="5.0999999999999996" customHeight="1" x14ac:dyDescent="0.2">
      <c r="B48" s="273"/>
      <c r="C48" s="250"/>
      <c r="D48" s="569"/>
      <c r="N48" s="251"/>
      <c r="O48" s="20"/>
    </row>
    <row r="49" spans="2:20" ht="5.0999999999999996" customHeight="1" x14ac:dyDescent="0.2">
      <c r="B49" s="273"/>
      <c r="C49" s="261"/>
      <c r="D49" s="264"/>
      <c r="E49" s="262"/>
      <c r="F49" s="262"/>
      <c r="G49" s="262"/>
      <c r="H49" s="262"/>
      <c r="I49" s="262"/>
      <c r="J49" s="262"/>
      <c r="K49" s="262"/>
      <c r="L49" s="262"/>
      <c r="M49" s="262"/>
      <c r="N49" s="263"/>
      <c r="O49" s="20"/>
    </row>
    <row r="50" spans="2:20" ht="12.75" customHeight="1" x14ac:dyDescent="0.2">
      <c r="B50" s="273"/>
      <c r="C50" s="250"/>
      <c r="D50" s="22" t="s">
        <v>113</v>
      </c>
      <c r="E50" s="1062" t="str">
        <f>Translations!$B$388</f>
        <v>Méthode de détermination des niveaux d’activité annuels</v>
      </c>
      <c r="F50" s="1062"/>
      <c r="G50" s="1062"/>
      <c r="H50" s="1062"/>
      <c r="I50" s="1062"/>
      <c r="J50" s="1062"/>
      <c r="K50" s="1062"/>
      <c r="L50" s="1062"/>
      <c r="M50" s="1062"/>
      <c r="N50" s="1176"/>
      <c r="O50" s="20"/>
      <c r="P50" s="280"/>
      <c r="S50" s="285"/>
      <c r="T50" s="285"/>
    </row>
    <row r="51" spans="2:20" ht="12.75" customHeight="1" x14ac:dyDescent="0.2">
      <c r="B51" s="273"/>
      <c r="C51" s="250"/>
      <c r="E51" s="1106" t="str">
        <f>Translations!$B$389</f>
        <v>Pour les besoins spécifiques de la collecte de données des NIM, la présente section doit couvrir toutes les données fournies dans la section G (a) du modèle de «collecte de données de référence».</v>
      </c>
      <c r="F51" s="1107"/>
      <c r="G51" s="1107"/>
      <c r="H51" s="1107"/>
      <c r="I51" s="1107"/>
      <c r="J51" s="1107"/>
      <c r="K51" s="1107"/>
      <c r="L51" s="1107"/>
      <c r="M51" s="1107"/>
      <c r="N51" s="1185"/>
      <c r="O51" s="20"/>
      <c r="P51" s="280"/>
    </row>
    <row r="52" spans="2:20" ht="5.0999999999999996" customHeight="1" x14ac:dyDescent="0.2">
      <c r="B52" s="273"/>
      <c r="C52" s="250"/>
      <c r="D52" s="569"/>
      <c r="E52" s="569"/>
      <c r="F52" s="569"/>
      <c r="G52" s="569"/>
      <c r="H52" s="569"/>
      <c r="I52" s="569"/>
      <c r="J52" s="569"/>
      <c r="K52" s="569"/>
      <c r="L52" s="569"/>
      <c r="M52" s="569"/>
      <c r="N52" s="570"/>
      <c r="O52" s="20"/>
      <c r="P52" s="24"/>
    </row>
    <row r="53" spans="2:20" ht="12.75" customHeight="1" x14ac:dyDescent="0.2">
      <c r="B53" s="273"/>
      <c r="C53" s="250"/>
      <c r="D53" s="569" t="s">
        <v>119</v>
      </c>
      <c r="E53" s="1108" t="str">
        <f>Translations!$B$249</f>
        <v>Informations relatives à la méthode appliquée</v>
      </c>
      <c r="F53" s="1108"/>
      <c r="G53" s="1108"/>
      <c r="H53" s="1108"/>
      <c r="I53" s="1108"/>
      <c r="J53" s="1108"/>
      <c r="K53" s="1108"/>
      <c r="L53" s="1108"/>
      <c r="M53" s="1108"/>
      <c r="N53" s="1148"/>
      <c r="O53" s="20"/>
      <c r="P53" s="280"/>
    </row>
    <row r="54" spans="2:20" ht="12.75" customHeight="1" x14ac:dyDescent="0.2">
      <c r="B54" s="273"/>
      <c r="C54" s="250"/>
      <c r="D54" s="569"/>
      <c r="E54" s="1045" t="str">
        <f>Translations!$B$250</f>
        <v>Veuillez sélectionner ci-dessous:</v>
      </c>
      <c r="F54" s="1046"/>
      <c r="G54" s="1046"/>
      <c r="H54" s="1046"/>
      <c r="I54" s="1046"/>
      <c r="J54" s="1046"/>
      <c r="K54" s="1046"/>
      <c r="L54" s="1046"/>
      <c r="M54" s="1046"/>
      <c r="N54" s="1165"/>
      <c r="O54" s="20"/>
    </row>
    <row r="55" spans="2:20" ht="12.75" customHeight="1" x14ac:dyDescent="0.2">
      <c r="B55" s="273"/>
      <c r="C55" s="250"/>
      <c r="D55" s="569"/>
      <c r="E55" s="252" t="s">
        <v>263</v>
      </c>
      <c r="F55" s="1050" t="str">
        <f>Translations!$B$270</f>
        <v>la source de données utilisée pour les flux d’énergie conformément à l’annexe VII, section 4.5, des RATG.</v>
      </c>
      <c r="G55" s="1098"/>
      <c r="H55" s="1098"/>
      <c r="I55" s="1098"/>
      <c r="J55" s="1098"/>
      <c r="K55" s="1098"/>
      <c r="L55" s="1098"/>
      <c r="M55" s="1098"/>
      <c r="N55" s="1134"/>
      <c r="O55" s="20"/>
    </row>
    <row r="56" spans="2:20" ht="12.75" customHeight="1" x14ac:dyDescent="0.2">
      <c r="B56" s="273"/>
      <c r="C56" s="250"/>
      <c r="D56" s="569"/>
      <c r="E56" s="252" t="s">
        <v>263</v>
      </c>
      <c r="F56" s="1050" t="str">
        <f>Translations!$B$358</f>
        <v>la méthode utilisée aux fins de la détermination des quantités annuelles conformément à l’annexe VII, section 7.2, des RATG.</v>
      </c>
      <c r="G56" s="1098"/>
      <c r="H56" s="1098"/>
      <c r="I56" s="1098"/>
      <c r="J56" s="1098"/>
      <c r="K56" s="1098"/>
      <c r="L56" s="1098"/>
      <c r="M56" s="1098"/>
      <c r="N56" s="1134"/>
      <c r="O56" s="20"/>
    </row>
    <row r="57" spans="2:20" ht="25.5" customHeight="1" x14ac:dyDescent="0.2">
      <c r="B57" s="273"/>
      <c r="C57" s="250"/>
      <c r="D57" s="569"/>
      <c r="E57" s="252"/>
      <c r="F57" s="1050"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57" s="1098"/>
      <c r="H57" s="1098"/>
      <c r="I57" s="1098"/>
      <c r="J57" s="1098"/>
      <c r="K57" s="1098"/>
      <c r="L57" s="1098"/>
      <c r="M57" s="1098"/>
      <c r="N57" s="1134"/>
      <c r="O57" s="20"/>
    </row>
    <row r="58" spans="2:20" ht="25.5" customHeight="1" x14ac:dyDescent="0.2">
      <c r="B58" s="273"/>
      <c r="C58" s="250"/>
      <c r="I58" s="1112" t="str">
        <f>Translations!$B$254</f>
        <v>Source de données</v>
      </c>
      <c r="J58" s="1112"/>
      <c r="K58" s="1112" t="str">
        <f>Translations!$B$255</f>
        <v>Autre source de données (le cas échéant)</v>
      </c>
      <c r="L58" s="1112"/>
      <c r="M58" s="1112" t="str">
        <f>Translations!$B$255</f>
        <v>Autre source de données (le cas échéant)</v>
      </c>
      <c r="N58" s="1112"/>
      <c r="O58" s="20"/>
      <c r="P58" s="280"/>
    </row>
    <row r="59" spans="2:20" ht="12.75" customHeight="1" x14ac:dyDescent="0.2">
      <c r="B59" s="273"/>
      <c r="C59" s="250"/>
      <c r="D59" s="569"/>
      <c r="E59" s="135" t="s">
        <v>864</v>
      </c>
      <c r="F59" s="1074" t="str">
        <f>Translations!$B$273</f>
        <v>Quantification des flux de chaleur mesurable</v>
      </c>
      <c r="G59" s="1074"/>
      <c r="H59" s="1075"/>
      <c r="I59" s="1087"/>
      <c r="J59" s="1088"/>
      <c r="K59" s="1089"/>
      <c r="L59" s="1090"/>
      <c r="M59" s="1089"/>
      <c r="N59" s="1091"/>
      <c r="O59" s="20"/>
    </row>
    <row r="60" spans="2:20" ht="12.75" customHeight="1" x14ac:dyDescent="0.2">
      <c r="B60" s="273"/>
      <c r="C60" s="250"/>
      <c r="D60" s="569"/>
      <c r="E60" s="135" t="s">
        <v>865</v>
      </c>
      <c r="F60" s="1074" t="str">
        <f>Translations!$B$274</f>
        <v xml:space="preserve">Flux de chaleur mesurable nette </v>
      </c>
      <c r="G60" s="1074"/>
      <c r="H60" s="1075"/>
      <c r="I60" s="1087"/>
      <c r="J60" s="1088"/>
      <c r="K60" s="1089"/>
      <c r="L60" s="1090"/>
      <c r="M60" s="1089"/>
      <c r="N60" s="1091"/>
      <c r="O60" s="20"/>
    </row>
    <row r="61" spans="2:20" ht="5.0999999999999996" customHeight="1" x14ac:dyDescent="0.2">
      <c r="B61" s="273"/>
      <c r="C61" s="250"/>
      <c r="D61" s="569"/>
      <c r="N61" s="251"/>
      <c r="O61" s="20"/>
      <c r="P61" s="280"/>
    </row>
    <row r="62" spans="2:20" ht="12.75" customHeight="1" x14ac:dyDescent="0.2">
      <c r="B62" s="273"/>
      <c r="C62" s="250"/>
      <c r="D62" s="569"/>
      <c r="E62" s="135" t="s">
        <v>866</v>
      </c>
      <c r="F62" s="1076" t="str">
        <f>Translations!$B$257</f>
        <v>Description de la méthode appliquée</v>
      </c>
      <c r="G62" s="1076"/>
      <c r="H62" s="1076"/>
      <c r="I62" s="1076"/>
      <c r="J62" s="1076"/>
      <c r="K62" s="1076"/>
      <c r="L62" s="1076"/>
      <c r="M62" s="1076"/>
      <c r="N62" s="1167"/>
      <c r="O62" s="20"/>
      <c r="P62" s="280"/>
    </row>
    <row r="63" spans="2:20" ht="5.0999999999999996" customHeight="1" x14ac:dyDescent="0.2">
      <c r="B63" s="273"/>
      <c r="C63" s="250"/>
      <c r="E63" s="252"/>
      <c r="F63" s="571"/>
      <c r="G63" s="572"/>
      <c r="H63" s="572"/>
      <c r="I63" s="572"/>
      <c r="J63" s="572"/>
      <c r="K63" s="572"/>
      <c r="L63" s="572"/>
      <c r="M63" s="572"/>
      <c r="N63" s="578"/>
      <c r="O63" s="20"/>
    </row>
    <row r="64" spans="2:20" ht="12.75" customHeight="1" x14ac:dyDescent="0.2">
      <c r="C64" s="250"/>
      <c r="D64" s="569"/>
      <c r="E64" s="135"/>
      <c r="F64" s="1135" t="str">
        <f>IF(M30=EUConst_Relevant,HYPERLINK("#" &amp; Q64,EUConst_MsgDescription),"")</f>
        <v/>
      </c>
      <c r="G64" s="1114"/>
      <c r="H64" s="1114"/>
      <c r="I64" s="1114"/>
      <c r="J64" s="1114"/>
      <c r="K64" s="1114"/>
      <c r="L64" s="1114"/>
      <c r="M64" s="1114"/>
      <c r="N64" s="1115"/>
      <c r="O64" s="20"/>
      <c r="P64" s="24" t="s">
        <v>441</v>
      </c>
      <c r="Q64" s="414" t="str">
        <f>"#"&amp;ADDRESS(ROW($C$11),COLUMN($C$11))</f>
        <v>#$C$11</v>
      </c>
    </row>
    <row r="65" spans="1:23" ht="5.0999999999999996" customHeight="1" x14ac:dyDescent="0.2">
      <c r="C65" s="250"/>
      <c r="D65" s="569"/>
      <c r="E65" s="26"/>
      <c r="F65" s="1194"/>
      <c r="G65" s="1194"/>
      <c r="H65" s="1194"/>
      <c r="I65" s="1194"/>
      <c r="J65" s="1194"/>
      <c r="K65" s="1194"/>
      <c r="L65" s="1194"/>
      <c r="M65" s="1194"/>
      <c r="N65" s="1195"/>
      <c r="O65" s="20"/>
      <c r="P65" s="280"/>
    </row>
    <row r="66" spans="1:23" s="278" customFormat="1" ht="50.1" customHeight="1" x14ac:dyDescent="0.2">
      <c r="A66" s="274"/>
      <c r="B66" s="12"/>
      <c r="C66" s="250"/>
      <c r="D66" s="26"/>
      <c r="E66" s="26"/>
      <c r="F66" s="1077"/>
      <c r="G66" s="1078"/>
      <c r="H66" s="1078"/>
      <c r="I66" s="1078"/>
      <c r="J66" s="1078"/>
      <c r="K66" s="1078"/>
      <c r="L66" s="1078"/>
      <c r="M66" s="1078"/>
      <c r="N66" s="1079"/>
      <c r="O66" s="20"/>
      <c r="P66" s="284"/>
      <c r="Q66" s="285"/>
      <c r="R66" s="285"/>
      <c r="S66" s="274"/>
      <c r="T66" s="274"/>
      <c r="U66" s="274"/>
      <c r="V66" s="274"/>
      <c r="W66" s="293"/>
    </row>
    <row r="67" spans="1:23" ht="5.0999999999999996" customHeight="1" x14ac:dyDescent="0.2">
      <c r="C67" s="250"/>
      <c r="D67" s="569"/>
      <c r="N67" s="251"/>
      <c r="O67" s="20"/>
    </row>
    <row r="68" spans="1:23" ht="12.75" customHeight="1" x14ac:dyDescent="0.2">
      <c r="C68" s="250"/>
      <c r="D68" s="569"/>
      <c r="E68" s="135" t="s">
        <v>867</v>
      </c>
      <c r="F68" s="1120" t="str">
        <f>Translations!$B$210</f>
        <v>Référence de fichiers externes, le cas échéant</v>
      </c>
      <c r="G68" s="1120"/>
      <c r="H68" s="1120"/>
      <c r="I68" s="1120"/>
      <c r="J68" s="1120"/>
      <c r="K68" s="1049"/>
      <c r="L68" s="1049"/>
      <c r="M68" s="1049"/>
      <c r="N68" s="1049"/>
      <c r="O68" s="20"/>
      <c r="W68" s="384" t="s">
        <v>417</v>
      </c>
    </row>
    <row r="69" spans="1:23" ht="5.0999999999999996" customHeight="1" thickBot="1" x14ac:dyDescent="0.25">
      <c r="C69" s="250"/>
      <c r="D69" s="569"/>
      <c r="N69" s="251"/>
      <c r="O69" s="20"/>
      <c r="P69" s="280"/>
      <c r="W69" s="274"/>
    </row>
    <row r="70" spans="1:23" ht="12.75" customHeight="1" x14ac:dyDescent="0.2">
      <c r="C70" s="250"/>
      <c r="D70" s="569" t="s">
        <v>119</v>
      </c>
      <c r="E70" s="1102" t="str">
        <f>Translations!$B$258</f>
        <v>La hiérarchie a-t-elle été respectée?</v>
      </c>
      <c r="F70" s="1102"/>
      <c r="G70" s="1102"/>
      <c r="H70" s="1103"/>
      <c r="I70" s="291"/>
      <c r="J70" s="298" t="str">
        <f>Translations!$B$259</f>
        <v xml:space="preserve"> Si tel n'est pas le cas, pourquoi?</v>
      </c>
      <c r="K70" s="1087"/>
      <c r="L70" s="1088"/>
      <c r="M70" s="1088"/>
      <c r="N70" s="1104"/>
      <c r="O70" s="20"/>
      <c r="P70" s="280"/>
      <c r="W70" s="407" t="b">
        <f>AND(I70&lt;&gt;"",I70=TRUE)</f>
        <v>0</v>
      </c>
    </row>
    <row r="71" spans="1:23" ht="25.5" customHeight="1" x14ac:dyDescent="0.2">
      <c r="C71" s="250"/>
      <c r="E71" s="1045" t="str">
        <f>Translations!$B$260</f>
        <v>Le fait de sélectionner «VRAI» dans ce champ signifie que la source de données ayant le rang le plus élevé selon la hiérarchie établie à la section 4 de l’annexe VII des RATG a été utilisée ci-dessus. Si ce n’est pas le cas, veuillez choisir «FAUX», sélectionner la raison correspondante dans la liste déroulante et fournir des détails ci-dessous. Les raisons de ce choix peuvent être les suivantes:</v>
      </c>
      <c r="F71" s="1046"/>
      <c r="G71" s="1046"/>
      <c r="H71" s="1046"/>
      <c r="I71" s="1046"/>
      <c r="J71" s="1046"/>
      <c r="K71" s="1046"/>
      <c r="L71" s="1046"/>
      <c r="M71" s="1046"/>
      <c r="N71" s="1165"/>
      <c r="O71" s="20"/>
      <c r="W71" s="405"/>
    </row>
    <row r="72" spans="1:23" ht="12.75" customHeight="1" x14ac:dyDescent="0.2">
      <c r="C72" s="250"/>
      <c r="D72" s="569"/>
      <c r="E72" s="252" t="s">
        <v>263</v>
      </c>
      <c r="F72" s="1050" t="str">
        <f>Translations!$B$261</f>
        <v>Évaluation de l'incertitude: d’autres sources de données permettent d’abaisser le degré d’incertitude sur la base de l’évaluation simplifiée de l’incertitude visée à l’article 7, paragraphe 2, des RATG.</v>
      </c>
      <c r="G72" s="1050"/>
      <c r="H72" s="1050"/>
      <c r="I72" s="1050"/>
      <c r="J72" s="1050"/>
      <c r="K72" s="1050"/>
      <c r="L72" s="1050"/>
      <c r="M72" s="1050"/>
      <c r="N72" s="1166"/>
      <c r="O72" s="20"/>
      <c r="W72" s="403"/>
    </row>
    <row r="73" spans="1:23" ht="12.75" customHeight="1" x14ac:dyDescent="0.2">
      <c r="C73" s="250"/>
      <c r="D73" s="569"/>
      <c r="E73" s="252" t="s">
        <v>263</v>
      </c>
      <c r="F73" s="1050" t="str">
        <f>Translations!$B$262</f>
        <v>Manque de faisabilité technique: l’utilisation de meilleures sources de données est techniquement impossible.</v>
      </c>
      <c r="G73" s="1098"/>
      <c r="H73" s="1098"/>
      <c r="I73" s="1098"/>
      <c r="J73" s="1098"/>
      <c r="K73" s="1098"/>
      <c r="L73" s="1098"/>
      <c r="M73" s="1098"/>
      <c r="N73" s="1134"/>
      <c r="O73" s="20"/>
      <c r="W73" s="403"/>
    </row>
    <row r="74" spans="1:23" ht="12.75" customHeight="1" x14ac:dyDescent="0.2">
      <c r="C74" s="250"/>
      <c r="D74" s="569"/>
      <c r="E74" s="252" t="s">
        <v>263</v>
      </c>
      <c r="F74" s="1050" t="str">
        <f>Translations!$B$263</f>
        <v>Coûts excessifs: l’utilisation de meilleures sources de données entraînerait des coûts excessifs.</v>
      </c>
      <c r="G74" s="1098"/>
      <c r="H74" s="1098"/>
      <c r="I74" s="1098"/>
      <c r="J74" s="1098"/>
      <c r="K74" s="1098"/>
      <c r="L74" s="1098"/>
      <c r="M74" s="1098"/>
      <c r="N74" s="1134"/>
      <c r="O74" s="20"/>
      <c r="W74" s="403"/>
    </row>
    <row r="75" spans="1:23" ht="5.0999999999999996" customHeight="1" x14ac:dyDescent="0.2">
      <c r="C75" s="250"/>
      <c r="E75" s="575"/>
      <c r="F75" s="575"/>
      <c r="G75" s="575"/>
      <c r="H75" s="575"/>
      <c r="I75" s="575"/>
      <c r="J75" s="575"/>
      <c r="K75" s="575"/>
      <c r="L75" s="575"/>
      <c r="M75" s="575"/>
      <c r="N75" s="583"/>
      <c r="O75" s="20"/>
      <c r="P75" s="280"/>
      <c r="W75" s="403"/>
    </row>
    <row r="76" spans="1:23" ht="12.75" customHeight="1" x14ac:dyDescent="0.2">
      <c r="C76" s="250"/>
      <c r="D76" s="12"/>
      <c r="E76" s="12"/>
      <c r="F76" s="1076" t="str">
        <f>Translations!$B$264</f>
        <v>Autres précisions concernant l’écart pris rapport à la hiérarchie</v>
      </c>
      <c r="G76" s="1076"/>
      <c r="H76" s="1076"/>
      <c r="I76" s="1076"/>
      <c r="J76" s="1076"/>
      <c r="K76" s="1076"/>
      <c r="L76" s="1076"/>
      <c r="M76" s="1076"/>
      <c r="N76" s="1167"/>
      <c r="O76" s="20"/>
      <c r="P76" s="280"/>
      <c r="W76" s="403"/>
    </row>
    <row r="77" spans="1:23" ht="25.5" customHeight="1" thickBot="1" x14ac:dyDescent="0.25">
      <c r="C77" s="250"/>
      <c r="D77" s="12"/>
      <c r="E77" s="12"/>
      <c r="F77" s="1168"/>
      <c r="G77" s="1169"/>
      <c r="H77" s="1169"/>
      <c r="I77" s="1169"/>
      <c r="J77" s="1169"/>
      <c r="K77" s="1169"/>
      <c r="L77" s="1169"/>
      <c r="M77" s="1169"/>
      <c r="N77" s="1170"/>
      <c r="O77" s="20"/>
      <c r="P77" s="280"/>
      <c r="W77" s="300" t="b">
        <f>W70</f>
        <v>0</v>
      </c>
    </row>
    <row r="78" spans="1:23" ht="5.0999999999999996" customHeight="1" x14ac:dyDescent="0.2">
      <c r="C78" s="250"/>
      <c r="D78" s="569"/>
      <c r="N78" s="251"/>
      <c r="O78" s="20"/>
    </row>
    <row r="79" spans="1:23" ht="12.75" customHeight="1" x14ac:dyDescent="0.2">
      <c r="C79" s="250"/>
      <c r="D79" s="27" t="s">
        <v>120</v>
      </c>
      <c r="E79" s="1171" t="str">
        <f>Translations!$B$828</f>
        <v>Description de la méthode utilisée aux fins du suivi des marchandises et produits fabriqués</v>
      </c>
      <c r="F79" s="1171"/>
      <c r="G79" s="1171"/>
      <c r="H79" s="1171"/>
      <c r="I79" s="1171"/>
      <c r="J79" s="1171"/>
      <c r="K79" s="1171"/>
      <c r="L79" s="1171"/>
      <c r="M79" s="1171"/>
      <c r="N79" s="1172"/>
      <c r="O79" s="20"/>
    </row>
    <row r="80" spans="1:23" ht="12.75" customHeight="1" x14ac:dyDescent="0.2">
      <c r="B80" s="273"/>
      <c r="C80" s="250"/>
      <c r="E80" s="1045" t="str">
        <f>Translations!$B$834</f>
        <v>La description doit comprendre la méthode appliquée pour le suivi des codes PRODCOM et NC correspondants visée à l’annexe VII, section 9, des RATG.</v>
      </c>
      <c r="F80" s="1046"/>
      <c r="G80" s="1046"/>
      <c r="H80" s="1046"/>
      <c r="I80" s="1046"/>
      <c r="J80" s="1046"/>
      <c r="K80" s="1046"/>
      <c r="L80" s="1046"/>
      <c r="M80" s="1046"/>
      <c r="N80" s="1165"/>
      <c r="O80" s="20"/>
    </row>
    <row r="81" spans="2:20" ht="25.5" customHeight="1" x14ac:dyDescent="0.2">
      <c r="B81" s="273"/>
      <c r="C81" s="250"/>
      <c r="E81" s="1045" t="str">
        <f>Translations!$B$835</f>
        <v xml:space="preserve">Si vous avez exporté de la chaleur mesurable vers des installations ou des entités ne relevant pas du SEQE, veuillez décrire la manière dont vous avez déterminé le statut relatif au risque de fuite de carbone des procédés dans lesquels cette chaleur mesurable a été consommée. Renvoyer, dans la mesure du possible, aux entités et installations, voire aux sous-installations de ces installations, et indiquer les codes NC, NACE et PRODCOM correspondants.   </v>
      </c>
      <c r="F81" s="1046"/>
      <c r="G81" s="1046"/>
      <c r="H81" s="1046"/>
      <c r="I81" s="1046"/>
      <c r="J81" s="1046"/>
      <c r="K81" s="1046"/>
      <c r="L81" s="1046"/>
      <c r="M81" s="1046"/>
      <c r="N81" s="1165"/>
      <c r="O81" s="20"/>
    </row>
    <row r="82" spans="2:20" ht="12.75" customHeight="1" x14ac:dyDescent="0.2">
      <c r="B82" s="273"/>
      <c r="C82" s="250"/>
      <c r="E82" s="1045" t="str">
        <f>Translations!$B$393</f>
        <v>Si vous avez exporté de la chaleur mesurable à des fins de chauffage urbain, veuillez décrire la manière dont vous avez déterminé les quantités respectives.</v>
      </c>
      <c r="F82" s="1046"/>
      <c r="G82" s="1046"/>
      <c r="H82" s="1046"/>
      <c r="I82" s="1046"/>
      <c r="J82" s="1046"/>
      <c r="K82" s="1046"/>
      <c r="L82" s="1046"/>
      <c r="M82" s="1046"/>
      <c r="N82" s="1165"/>
      <c r="O82" s="20"/>
    </row>
    <row r="83" spans="2:20" ht="5.0999999999999996" customHeight="1" x14ac:dyDescent="0.2">
      <c r="B83" s="273"/>
      <c r="C83" s="250"/>
      <c r="E83" s="252"/>
      <c r="F83" s="571"/>
      <c r="G83" s="572"/>
      <c r="H83" s="572"/>
      <c r="I83" s="572"/>
      <c r="J83" s="572"/>
      <c r="K83" s="572"/>
      <c r="L83" s="572"/>
      <c r="M83" s="572"/>
      <c r="N83" s="578"/>
      <c r="O83" s="20"/>
    </row>
    <row r="84" spans="2:20" ht="12.75" customHeight="1" x14ac:dyDescent="0.2">
      <c r="B84" s="273"/>
      <c r="C84" s="250"/>
      <c r="D84" s="569"/>
      <c r="E84" s="135"/>
      <c r="F84" s="1135" t="str">
        <f>IF(M30=EUConst_Relevant,HYPERLINK("#" &amp; Q84,EUConst_MsgDescription),"")</f>
        <v/>
      </c>
      <c r="G84" s="1114"/>
      <c r="H84" s="1114"/>
      <c r="I84" s="1114"/>
      <c r="J84" s="1114"/>
      <c r="K84" s="1114"/>
      <c r="L84" s="1114"/>
      <c r="M84" s="1114"/>
      <c r="N84" s="1115"/>
      <c r="O84" s="20"/>
      <c r="P84" s="24" t="s">
        <v>441</v>
      </c>
      <c r="Q84" s="414" t="str">
        <f>"#"&amp;ADDRESS(ROW($C$11),COLUMN($C$11))</f>
        <v>#$C$11</v>
      </c>
    </row>
    <row r="85" spans="2:20" ht="5.0999999999999996" customHeight="1" x14ac:dyDescent="0.2">
      <c r="B85" s="273"/>
      <c r="C85" s="250"/>
      <c r="D85" s="569"/>
      <c r="E85" s="26"/>
      <c r="F85" s="1194"/>
      <c r="G85" s="1194"/>
      <c r="H85" s="1194"/>
      <c r="I85" s="1194"/>
      <c r="J85" s="1194"/>
      <c r="K85" s="1194"/>
      <c r="L85" s="1194"/>
      <c r="M85" s="1194"/>
      <c r="N85" s="1195"/>
      <c r="O85" s="20"/>
      <c r="P85" s="280"/>
    </row>
    <row r="86" spans="2:20" ht="50.1" customHeight="1" x14ac:dyDescent="0.2">
      <c r="B86" s="273"/>
      <c r="C86" s="250"/>
      <c r="D86" s="569"/>
      <c r="E86" s="296"/>
      <c r="F86" s="1087"/>
      <c r="G86" s="1088"/>
      <c r="H86" s="1088"/>
      <c r="I86" s="1088"/>
      <c r="J86" s="1088"/>
      <c r="K86" s="1088"/>
      <c r="L86" s="1088"/>
      <c r="M86" s="1088"/>
      <c r="N86" s="1104"/>
      <c r="O86" s="20"/>
    </row>
    <row r="87" spans="2:20" ht="5.0999999999999996" customHeight="1" x14ac:dyDescent="0.2">
      <c r="B87" s="273"/>
      <c r="C87" s="385"/>
      <c r="D87" s="387"/>
      <c r="E87" s="392"/>
      <c r="F87" s="580"/>
      <c r="G87" s="580"/>
      <c r="H87" s="580"/>
      <c r="I87" s="580"/>
      <c r="J87" s="580"/>
      <c r="K87" s="580"/>
      <c r="L87" s="580"/>
      <c r="M87" s="580"/>
      <c r="N87" s="393"/>
      <c r="O87" s="20"/>
      <c r="P87" s="280"/>
      <c r="R87" s="285"/>
    </row>
    <row r="88" spans="2:20" ht="12.75" customHeight="1" x14ac:dyDescent="0.2">
      <c r="B88" s="273"/>
      <c r="C88" s="394"/>
      <c r="D88" s="395"/>
      <c r="E88" s="395"/>
      <c r="F88" s="395"/>
      <c r="G88" s="395"/>
      <c r="H88" s="395"/>
      <c r="I88" s="395"/>
      <c r="J88" s="395"/>
      <c r="K88" s="395"/>
      <c r="L88" s="395"/>
      <c r="M88" s="395"/>
      <c r="N88" s="396"/>
      <c r="O88" s="20"/>
    </row>
    <row r="89" spans="2:20" ht="15" customHeight="1" x14ac:dyDescent="0.2">
      <c r="B89" s="273"/>
      <c r="C89" s="354"/>
      <c r="D89" s="1203" t="str">
        <f>Translations!$B$329</f>
        <v>Données requises pour déterminer le taux d’amélioration du référentiel conformément à l’article 10 bis, paragraphe 2, de la directive</v>
      </c>
      <c r="E89" s="1204"/>
      <c r="F89" s="1204"/>
      <c r="G89" s="1204"/>
      <c r="H89" s="1204"/>
      <c r="I89" s="1204"/>
      <c r="J89" s="1204"/>
      <c r="K89" s="1204"/>
      <c r="L89" s="1204"/>
      <c r="M89" s="1204"/>
      <c r="N89" s="1205"/>
      <c r="O89" s="20"/>
    </row>
    <row r="90" spans="2:20" ht="5.0999999999999996" customHeight="1" x14ac:dyDescent="0.2">
      <c r="B90" s="273"/>
      <c r="C90" s="354"/>
      <c r="D90" s="355"/>
      <c r="E90" s="355"/>
      <c r="F90" s="355"/>
      <c r="G90" s="355"/>
      <c r="H90" s="355"/>
      <c r="I90" s="355"/>
      <c r="J90" s="355"/>
      <c r="K90" s="355"/>
      <c r="L90" s="355"/>
      <c r="M90" s="355"/>
      <c r="N90" s="356"/>
      <c r="O90" s="20"/>
    </row>
    <row r="91" spans="2:20" ht="12.75" customHeight="1" x14ac:dyDescent="0.2">
      <c r="B91" s="273"/>
      <c r="C91" s="354"/>
      <c r="D91" s="357" t="s">
        <v>114</v>
      </c>
      <c r="E91" s="1206" t="str">
        <f>Translations!$B$330</f>
        <v>Émissions directement attribuables</v>
      </c>
      <c r="F91" s="1206"/>
      <c r="G91" s="1206"/>
      <c r="H91" s="1206"/>
      <c r="I91" s="1206"/>
      <c r="J91" s="1206"/>
      <c r="K91" s="1206"/>
      <c r="L91" s="1206"/>
      <c r="M91" s="1206"/>
      <c r="N91" s="1207"/>
      <c r="O91" s="20"/>
    </row>
    <row r="92" spans="2:20" ht="12.75" customHeight="1" x14ac:dyDescent="0.2">
      <c r="B92" s="273"/>
      <c r="C92" s="354"/>
      <c r="D92" s="358"/>
      <c r="E92" s="1209" t="str">
        <f>Translations!$B$394</f>
        <v>Pour les besoins spécifiques de la collecte de données aux fins des mesures nationales d’exécution (NIM), la présente section doit couvrir toutes les données fournies dans la section G.(c) du modèle de «collecte des données de référence».</v>
      </c>
      <c r="F92" s="1210"/>
      <c r="G92" s="1210"/>
      <c r="H92" s="1210"/>
      <c r="I92" s="1210"/>
      <c r="J92" s="1210"/>
      <c r="K92" s="1210"/>
      <c r="L92" s="1210"/>
      <c r="M92" s="1210"/>
      <c r="N92" s="1211"/>
      <c r="O92" s="20"/>
      <c r="P92" s="280"/>
      <c r="T92" s="19"/>
    </row>
    <row r="93" spans="2:20" ht="25.5" customHeight="1" x14ac:dyDescent="0.2">
      <c r="B93" s="273"/>
      <c r="C93" s="354"/>
      <c r="D93" s="355"/>
      <c r="E93" s="1142" t="str">
        <f>Translations!$B$395</f>
        <v>Veuillez décrire ici la manière dont les émissions des flux et les sources d’émission sont attribuées à cette sous-installation conformément aux dispositions de la section de l’annexe VII, section 10.1.1, des RATG, en tenant compte des exemptions suivantes:</v>
      </c>
      <c r="F93" s="1142"/>
      <c r="G93" s="1142"/>
      <c r="H93" s="1142"/>
      <c r="I93" s="1142"/>
      <c r="J93" s="1142"/>
      <c r="K93" s="1142"/>
      <c r="L93" s="1142"/>
      <c r="M93" s="1142"/>
      <c r="N93" s="1233"/>
      <c r="O93" s="20"/>
    </row>
    <row r="94" spans="2:20" ht="12.75" customHeight="1" x14ac:dyDescent="0.2">
      <c r="B94" s="273"/>
      <c r="C94" s="354"/>
      <c r="D94" s="355"/>
      <c r="E94" s="359" t="s">
        <v>263</v>
      </c>
      <c r="F94" s="1142" t="str">
        <f>Translations!$B$396</f>
        <v xml:space="preserve">Chaleur mesurable: lorsque la chaleur est produite exclusivement pour cette sous-installation, les émissions peuvent être directement attribuées ici via les émissions du combustible. </v>
      </c>
      <c r="G94" s="1142"/>
      <c r="H94" s="1142"/>
      <c r="I94" s="1142"/>
      <c r="J94" s="1142"/>
      <c r="K94" s="1142"/>
      <c r="L94" s="1142"/>
      <c r="M94" s="1142"/>
      <c r="N94" s="1233"/>
      <c r="O94" s="20"/>
    </row>
    <row r="95" spans="2:20" ht="38.85" customHeight="1" x14ac:dyDescent="0.2">
      <c r="B95" s="273"/>
      <c r="C95" s="354"/>
      <c r="D95" s="355"/>
      <c r="E95" s="359"/>
      <c r="F95" s="1142" t="str">
        <f>Translations!$B$397</f>
        <v>Lorsque des combustibles sont utilisés pour produire de la chaleur mesurable qui est consommée dans plus d’une sous-installation (par exemple, une centrale électrique au sein de l’installation ou un réseau de production de vapeur plus complexe comptant plusieurs unités de production de chaleur), les combustibles ne doivent pas être inclus dans les émissions directement attribuables de la sous-installation, mais au point d) ci-dessous.</v>
      </c>
      <c r="G95" s="1142"/>
      <c r="H95" s="1142"/>
      <c r="I95" s="1142"/>
      <c r="J95" s="1142"/>
      <c r="K95" s="1142"/>
      <c r="L95" s="1142"/>
      <c r="M95" s="1142"/>
      <c r="N95" s="1233"/>
      <c r="O95" s="20"/>
    </row>
    <row r="96" spans="2:20" ht="12.75" customHeight="1" x14ac:dyDescent="0.2">
      <c r="B96" s="273"/>
      <c r="C96" s="354"/>
      <c r="D96" s="355"/>
      <c r="E96" s="359"/>
      <c r="F96" s="1142" t="str">
        <f>Translations!$B$365</f>
        <v>Si la chaleur est produite par des unités de cogénération, veuillez décrire comment tous les paramètres de l’annexe VII, chapitre 8, des RATG ont été déterminés.</v>
      </c>
      <c r="G96" s="1142"/>
      <c r="H96" s="1142"/>
      <c r="I96" s="1142"/>
      <c r="J96" s="1142"/>
      <c r="K96" s="1142"/>
      <c r="L96" s="1142"/>
      <c r="M96" s="1142"/>
      <c r="N96" s="1233"/>
      <c r="O96" s="20"/>
    </row>
    <row r="97" spans="2:17" ht="25.5" customHeight="1" x14ac:dyDescent="0.2">
      <c r="B97" s="273"/>
      <c r="C97" s="354"/>
      <c r="D97" s="355"/>
      <c r="E97" s="359" t="s">
        <v>263</v>
      </c>
      <c r="F97" s="1142" t="str">
        <f>Translations!$B$398</f>
        <v>les émissions associées à de la chaleur mesurable produite à partir de gaz résiduaires importés d’autres installations ou sous-installations et utilisée dans cette sous-installation ne doivent pas être incluses ici, mais au point d) ci-dessous.</v>
      </c>
      <c r="G97" s="1142"/>
      <c r="H97" s="1142"/>
      <c r="I97" s="1142"/>
      <c r="J97" s="1142"/>
      <c r="K97" s="1142"/>
      <c r="L97" s="1142"/>
      <c r="M97" s="1142"/>
      <c r="N97" s="1233"/>
      <c r="O97" s="20"/>
    </row>
    <row r="98" spans="2:17" ht="5.0999999999999996" customHeight="1" x14ac:dyDescent="0.2">
      <c r="B98" s="273"/>
      <c r="C98" s="354"/>
      <c r="D98" s="355"/>
      <c r="E98" s="359"/>
      <c r="F98" s="577"/>
      <c r="G98" s="584"/>
      <c r="H98" s="584"/>
      <c r="I98" s="584"/>
      <c r="J98" s="584"/>
      <c r="K98" s="584"/>
      <c r="L98" s="584"/>
      <c r="M98" s="584"/>
      <c r="N98" s="585"/>
      <c r="O98" s="20"/>
    </row>
    <row r="99" spans="2:17" ht="12.75" customHeight="1" x14ac:dyDescent="0.2">
      <c r="B99" s="273"/>
      <c r="C99" s="354"/>
      <c r="D99" s="358"/>
      <c r="E99" s="360"/>
      <c r="F99" s="1135" t="str">
        <f>IF(M30=EUConst_Relevant,HYPERLINK("#" &amp; Q99,EUConst_MsgDescription),"")</f>
        <v/>
      </c>
      <c r="G99" s="1114"/>
      <c r="H99" s="1114"/>
      <c r="I99" s="1114"/>
      <c r="J99" s="1114"/>
      <c r="K99" s="1114"/>
      <c r="L99" s="1114"/>
      <c r="M99" s="1114"/>
      <c r="N99" s="1115"/>
      <c r="O99" s="20"/>
      <c r="P99" s="24" t="s">
        <v>441</v>
      </c>
      <c r="Q99" s="414" t="str">
        <f>"#"&amp;ADDRESS(ROW($C$11),COLUMN($C$11))</f>
        <v>#$C$11</v>
      </c>
    </row>
    <row r="100" spans="2:17" ht="5.0999999999999996" customHeight="1" x14ac:dyDescent="0.2">
      <c r="B100" s="273"/>
      <c r="C100" s="354"/>
      <c r="D100" s="358"/>
      <c r="E100" s="361"/>
      <c r="F100" s="1136"/>
      <c r="G100" s="1136"/>
      <c r="H100" s="1136"/>
      <c r="I100" s="1136"/>
      <c r="J100" s="1136"/>
      <c r="K100" s="1136"/>
      <c r="L100" s="1136"/>
      <c r="M100" s="1136"/>
      <c r="N100" s="1137"/>
      <c r="O100" s="20"/>
      <c r="P100" s="280"/>
    </row>
    <row r="101" spans="2:17" ht="50.1" customHeight="1" x14ac:dyDescent="0.2">
      <c r="B101" s="273"/>
      <c r="C101" s="354"/>
      <c r="D101" s="355"/>
      <c r="E101" s="355"/>
      <c r="F101" s="1117"/>
      <c r="G101" s="1118"/>
      <c r="H101" s="1118"/>
      <c r="I101" s="1118"/>
      <c r="J101" s="1118"/>
      <c r="K101" s="1118"/>
      <c r="L101" s="1118"/>
      <c r="M101" s="1118"/>
      <c r="N101" s="1119"/>
      <c r="O101" s="20"/>
    </row>
    <row r="102" spans="2:17" ht="5.0999999999999996" customHeight="1" x14ac:dyDescent="0.2">
      <c r="B102" s="273"/>
      <c r="C102" s="354"/>
      <c r="D102" s="355"/>
      <c r="E102" s="355"/>
      <c r="F102" s="355"/>
      <c r="G102" s="355"/>
      <c r="H102" s="355"/>
      <c r="I102" s="355"/>
      <c r="J102" s="355"/>
      <c r="K102" s="355"/>
      <c r="L102" s="355"/>
      <c r="M102" s="355"/>
      <c r="N102" s="356"/>
      <c r="O102" s="20"/>
    </row>
    <row r="103" spans="2:17" ht="12.75" customHeight="1" x14ac:dyDescent="0.2">
      <c r="B103" s="273"/>
      <c r="C103" s="354"/>
      <c r="D103" s="355"/>
      <c r="E103" s="355"/>
      <c r="F103" s="1199" t="str">
        <f>Translations!$B$210</f>
        <v>Référence de fichiers externes, le cas échéant</v>
      </c>
      <c r="G103" s="1199"/>
      <c r="H103" s="1199"/>
      <c r="I103" s="1199"/>
      <c r="J103" s="1199"/>
      <c r="K103" s="1049"/>
      <c r="L103" s="1049"/>
      <c r="M103" s="1049"/>
      <c r="N103" s="1049"/>
      <c r="O103" s="20"/>
    </row>
    <row r="104" spans="2:17" ht="5.0999999999999996" customHeight="1" x14ac:dyDescent="0.2">
      <c r="B104" s="273"/>
      <c r="C104" s="354"/>
      <c r="D104" s="358"/>
      <c r="E104" s="355"/>
      <c r="F104" s="355"/>
      <c r="G104" s="355"/>
      <c r="H104" s="355"/>
      <c r="I104" s="355"/>
      <c r="J104" s="355"/>
      <c r="K104" s="355"/>
      <c r="L104" s="355"/>
      <c r="M104" s="355"/>
      <c r="N104" s="356"/>
      <c r="O104" s="20"/>
    </row>
    <row r="105" spans="2:17" ht="5.0999999999999996" customHeight="1" x14ac:dyDescent="0.2">
      <c r="B105" s="273"/>
      <c r="C105" s="351"/>
      <c r="D105" s="364"/>
      <c r="E105" s="352"/>
      <c r="F105" s="352"/>
      <c r="G105" s="352"/>
      <c r="H105" s="352"/>
      <c r="I105" s="352"/>
      <c r="J105" s="352"/>
      <c r="K105" s="352"/>
      <c r="L105" s="352"/>
      <c r="M105" s="352"/>
      <c r="N105" s="353"/>
      <c r="O105" s="20"/>
    </row>
    <row r="106" spans="2:17" ht="12.75" customHeight="1" x14ac:dyDescent="0.2">
      <c r="B106" s="273"/>
      <c r="C106" s="354"/>
      <c r="D106" s="357" t="s">
        <v>115</v>
      </c>
      <c r="E106" s="1216" t="str">
        <f>Translations!$B$831</f>
        <v>Apport d’énergie à cette sous-installation et facteur d’émission pertinent</v>
      </c>
      <c r="F106" s="1216"/>
      <c r="G106" s="1216"/>
      <c r="H106" s="1216"/>
      <c r="I106" s="1216"/>
      <c r="J106" s="1216"/>
      <c r="K106" s="1216"/>
      <c r="L106" s="1216"/>
      <c r="M106" s="1216"/>
      <c r="N106" s="1217"/>
      <c r="O106" s="20"/>
    </row>
    <row r="107" spans="2:17" ht="12.75" customHeight="1" x14ac:dyDescent="0.2">
      <c r="B107" s="273"/>
      <c r="C107" s="354"/>
      <c r="D107" s="355"/>
      <c r="E107" s="1209" t="str">
        <f>Translations!$B$399</f>
        <v>Pour les besoins spécifiques de la collecte de données des NIM, la présente section doit couvrir toutes les données fournies à la section G, point d), dans le «modèle de collecte de données de référence».</v>
      </c>
      <c r="F107" s="1210"/>
      <c r="G107" s="1210"/>
      <c r="H107" s="1210"/>
      <c r="I107" s="1210"/>
      <c r="J107" s="1210"/>
      <c r="K107" s="1210"/>
      <c r="L107" s="1210"/>
      <c r="M107" s="1210"/>
      <c r="N107" s="1211"/>
      <c r="O107" s="20"/>
    </row>
    <row r="108" spans="2:17" ht="12.75" customHeight="1" x14ac:dyDescent="0.2">
      <c r="B108" s="273"/>
      <c r="C108" s="354"/>
      <c r="D108" s="358" t="s">
        <v>118</v>
      </c>
      <c r="E108" s="1140" t="str">
        <f>Translations!$B$249</f>
        <v>Informations relatives à la méthode appliquée</v>
      </c>
      <c r="F108" s="1140"/>
      <c r="G108" s="1140"/>
      <c r="H108" s="1140"/>
      <c r="I108" s="1140"/>
      <c r="J108" s="1140"/>
      <c r="K108" s="1140"/>
      <c r="L108" s="1140"/>
      <c r="M108" s="1140"/>
      <c r="N108" s="1208"/>
      <c r="O108" s="20"/>
      <c r="P108" s="280"/>
    </row>
    <row r="109" spans="2:17" ht="12.75" customHeight="1" x14ac:dyDescent="0.2">
      <c r="B109" s="273"/>
      <c r="C109" s="354"/>
      <c r="D109" s="358"/>
      <c r="E109" s="1142" t="str">
        <f>Translations!$B$250</f>
        <v>Veuillez sélectionner ci-dessous:</v>
      </c>
      <c r="F109" s="1143"/>
      <c r="G109" s="1143"/>
      <c r="H109" s="1143"/>
      <c r="I109" s="1143"/>
      <c r="J109" s="1143"/>
      <c r="K109" s="1143"/>
      <c r="L109" s="1143"/>
      <c r="M109" s="1143"/>
      <c r="N109" s="1144"/>
      <c r="O109" s="20"/>
    </row>
    <row r="110" spans="2:17" ht="25.5" customHeight="1" x14ac:dyDescent="0.2">
      <c r="B110" s="273"/>
      <c r="C110" s="354"/>
      <c r="D110" s="358"/>
      <c r="E110" s="359" t="s">
        <v>263</v>
      </c>
      <c r="F110" s="1142" t="str">
        <f>Translations!$B$836</f>
        <v>La source de données utilisée pour quantifier l’apport de combustible et l’apport de matières (chaleur exothermique) conformément à l’annexe VII, section 4.4, des RATG et l’apport d’électricité pour la production de chaleur conformément à l’annexe VII, section 4.5, des RATG.</v>
      </c>
      <c r="G110" s="1145"/>
      <c r="H110" s="1145"/>
      <c r="I110" s="1145"/>
      <c r="J110" s="1145"/>
      <c r="K110" s="1145"/>
      <c r="L110" s="1145"/>
      <c r="M110" s="1145"/>
      <c r="N110" s="1146"/>
      <c r="O110" s="20"/>
    </row>
    <row r="111" spans="2:17" ht="12.75" customHeight="1" x14ac:dyDescent="0.2">
      <c r="B111" s="273"/>
      <c r="C111" s="354"/>
      <c r="D111" s="358"/>
      <c r="E111" s="359"/>
      <c r="F111" s="1142" t="str">
        <f>Translations!$B$350</f>
        <v>Par «combustible», on entend tout flux conformément au règlement M&amp;R qui est combustible et pour lequel un pouvoir calorifique inférieur peut être déterminé.</v>
      </c>
      <c r="G111" s="1145"/>
      <c r="H111" s="1145"/>
      <c r="I111" s="1145"/>
      <c r="J111" s="1145"/>
      <c r="K111" s="1145"/>
      <c r="L111" s="1145"/>
      <c r="M111" s="1145"/>
      <c r="N111" s="1146"/>
      <c r="O111" s="20"/>
    </row>
    <row r="112" spans="2:17" ht="12.75" customHeight="1" x14ac:dyDescent="0.2">
      <c r="B112" s="273"/>
      <c r="C112" s="354"/>
      <c r="D112" s="358"/>
      <c r="E112" s="359" t="s">
        <v>263</v>
      </c>
      <c r="F112" s="1142" t="str">
        <f>Translations!$B$400</f>
        <v>la méthode utilisée pour déterminer les pouvoirs calorifiques inférieurs et les facteurs d’émission conformément à l’annexe VII, section 4.6, des RATG.</v>
      </c>
      <c r="G112" s="1145"/>
      <c r="H112" s="1145"/>
      <c r="I112" s="1145"/>
      <c r="J112" s="1145"/>
      <c r="K112" s="1145"/>
      <c r="L112" s="1145"/>
      <c r="M112" s="1145"/>
      <c r="N112" s="1146"/>
      <c r="O112" s="20"/>
    </row>
    <row r="113" spans="2:23" ht="25.5" customHeight="1" x14ac:dyDescent="0.2">
      <c r="B113" s="273"/>
      <c r="C113" s="354"/>
      <c r="D113" s="358"/>
      <c r="E113" s="359"/>
      <c r="F113" s="1142" t="str">
        <f>Translations!$B$352</f>
        <v>Le facteur d’émission pondéré correspond aux émissions cumulées des combustibles, y compris ceux utilisés pour produire de la chaleur mesurable, divisées par le contenu énergétique total. Le facteur d’émission pondéré doit en outre tenir compte des émissions résultant de l’épuration des effluents gazeux, le cas échéant.</v>
      </c>
      <c r="G113" s="1145"/>
      <c r="H113" s="1145"/>
      <c r="I113" s="1145"/>
      <c r="J113" s="1145"/>
      <c r="K113" s="1145"/>
      <c r="L113" s="1145"/>
      <c r="M113" s="1145"/>
      <c r="N113" s="1146"/>
      <c r="O113" s="20"/>
    </row>
    <row r="114" spans="2:23" ht="25.5" customHeight="1" x14ac:dyDescent="0.2">
      <c r="B114" s="273"/>
      <c r="C114" s="354"/>
      <c r="D114" s="358"/>
      <c r="E114" s="359"/>
      <c r="F114" s="1142"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114" s="1145"/>
      <c r="H114" s="1145"/>
      <c r="I114" s="1145"/>
      <c r="J114" s="1145"/>
      <c r="K114" s="1145"/>
      <c r="L114" s="1145"/>
      <c r="M114" s="1145"/>
      <c r="N114" s="1146"/>
      <c r="O114" s="20"/>
    </row>
    <row r="115" spans="2:23" ht="25.5" customHeight="1" x14ac:dyDescent="0.2">
      <c r="B115" s="273"/>
      <c r="C115" s="354"/>
      <c r="D115" s="355"/>
      <c r="E115" s="355"/>
      <c r="F115" s="372"/>
      <c r="G115" s="355"/>
      <c r="H115" s="399" t="str">
        <f>Translations!$B$401</f>
        <v>Pertinent?</v>
      </c>
      <c r="I115" s="1215" t="str">
        <f>Translations!$B$254</f>
        <v>Source de données</v>
      </c>
      <c r="J115" s="1215"/>
      <c r="K115" s="1215" t="str">
        <f>Translations!$B$255</f>
        <v>Autre source de données (le cas échéant)</v>
      </c>
      <c r="L115" s="1215"/>
      <c r="M115" s="1215" t="str">
        <f>Translations!$B$255</f>
        <v>Autre source de données (le cas échéant)</v>
      </c>
      <c r="N115" s="1215"/>
      <c r="O115" s="20"/>
    </row>
    <row r="116" spans="2:23" ht="12.75" customHeight="1" x14ac:dyDescent="0.2">
      <c r="B116" s="273"/>
      <c r="C116" s="354"/>
      <c r="D116" s="358"/>
      <c r="E116" s="360" t="s">
        <v>864</v>
      </c>
      <c r="F116" s="1222" t="str">
        <f>Translations!$B$833</f>
        <v>Apport de combustible et de matières</v>
      </c>
      <c r="G116" s="1222"/>
      <c r="H116" s="1223"/>
      <c r="I116" s="1082"/>
      <c r="J116" s="1083"/>
      <c r="K116" s="1084"/>
      <c r="L116" s="1085"/>
      <c r="M116" s="1084"/>
      <c r="N116" s="1086"/>
      <c r="O116" s="20"/>
    </row>
    <row r="117" spans="2:23" ht="12.75" customHeight="1" x14ac:dyDescent="0.2">
      <c r="B117" s="273"/>
      <c r="C117" s="354"/>
      <c r="D117" s="358"/>
      <c r="E117" s="360" t="s">
        <v>865</v>
      </c>
      <c r="F117" s="1224" t="str">
        <f>Translations!$B$402</f>
        <v>Pouvoir calorifique inférieur</v>
      </c>
      <c r="G117" s="1224"/>
      <c r="H117" s="1225"/>
      <c r="I117" s="1226"/>
      <c r="J117" s="1257"/>
      <c r="K117" s="1138"/>
      <c r="L117" s="1139"/>
      <c r="M117" s="1138"/>
      <c r="N117" s="1139"/>
      <c r="O117" s="20"/>
    </row>
    <row r="118" spans="2:23" ht="12.75" customHeight="1" thickBot="1" x14ac:dyDescent="0.25">
      <c r="B118" s="273"/>
      <c r="C118" s="354"/>
      <c r="D118" s="358"/>
      <c r="E118" s="360" t="s">
        <v>866</v>
      </c>
      <c r="F118" s="1220" t="str">
        <f>Translations!$B$353</f>
        <v>Facteur d’émission pondéré</v>
      </c>
      <c r="G118" s="1220"/>
      <c r="H118" s="1221"/>
      <c r="I118" s="967"/>
      <c r="J118" s="969"/>
      <c r="K118" s="1258"/>
      <c r="L118" s="1259"/>
      <c r="M118" s="1258"/>
      <c r="N118" s="1259"/>
      <c r="O118" s="20"/>
    </row>
    <row r="119" spans="2:23" ht="12.75" customHeight="1" x14ac:dyDescent="0.2">
      <c r="B119" s="273"/>
      <c r="C119" s="354"/>
      <c r="D119" s="358"/>
      <c r="E119" s="360" t="s">
        <v>867</v>
      </c>
      <c r="F119" s="1222" t="str">
        <f>Translations!$B$403</f>
        <v>Apport de combustible issu de gaz résiduaires</v>
      </c>
      <c r="G119" s="1223"/>
      <c r="H119" s="1252"/>
      <c r="I119" s="1082"/>
      <c r="J119" s="1255"/>
      <c r="K119" s="1084"/>
      <c r="L119" s="1086"/>
      <c r="M119" s="1084"/>
      <c r="N119" s="1086"/>
      <c r="O119" s="20"/>
      <c r="W119" s="415" t="b">
        <f>AND(H119&lt;&gt;"",H119=FALSE)</f>
        <v>0</v>
      </c>
    </row>
    <row r="120" spans="2:23" ht="12.75" customHeight="1" x14ac:dyDescent="0.2">
      <c r="B120" s="273"/>
      <c r="C120" s="354"/>
      <c r="D120" s="358"/>
      <c r="E120" s="360" t="s">
        <v>868</v>
      </c>
      <c r="F120" s="1224" t="str">
        <f>Translations!$B$402</f>
        <v>Pouvoir calorifique inférieur</v>
      </c>
      <c r="G120" s="1225"/>
      <c r="H120" s="1253"/>
      <c r="I120" s="1226"/>
      <c r="J120" s="1257"/>
      <c r="K120" s="1138"/>
      <c r="L120" s="1139"/>
      <c r="M120" s="1138"/>
      <c r="N120" s="1139"/>
      <c r="O120" s="20"/>
      <c r="W120" s="403" t="b">
        <f>W119</f>
        <v>0</v>
      </c>
    </row>
    <row r="121" spans="2:23" ht="12.75" customHeight="1" thickBot="1" x14ac:dyDescent="0.25">
      <c r="B121" s="273"/>
      <c r="C121" s="354"/>
      <c r="D121" s="358"/>
      <c r="E121" s="360" t="s">
        <v>869</v>
      </c>
      <c r="F121" s="1229" t="str">
        <f>Translations!$B$375</f>
        <v>Facteur d’émission</v>
      </c>
      <c r="G121" s="1230"/>
      <c r="H121" s="1254"/>
      <c r="I121" s="1094"/>
      <c r="J121" s="1095"/>
      <c r="K121" s="1096"/>
      <c r="L121" s="1097"/>
      <c r="M121" s="1096"/>
      <c r="N121" s="1097"/>
      <c r="O121" s="20"/>
      <c r="W121" s="412" t="b">
        <f>W120</f>
        <v>0</v>
      </c>
    </row>
    <row r="122" spans="2:23" ht="12.75" customHeight="1" thickBot="1" x14ac:dyDescent="0.25">
      <c r="B122" s="273"/>
      <c r="C122" s="354"/>
      <c r="D122" s="358"/>
      <c r="E122" s="360" t="s">
        <v>870</v>
      </c>
      <c r="F122" s="1230" t="str">
        <f>Translations!$B$837</f>
        <v>Apport d’électricité pour la production de chaleur</v>
      </c>
      <c r="G122" s="1256"/>
      <c r="H122" s="549"/>
      <c r="I122" s="1094"/>
      <c r="J122" s="1095"/>
      <c r="K122" s="1096"/>
      <c r="L122" s="1097"/>
      <c r="M122" s="1096"/>
      <c r="N122" s="1097"/>
      <c r="O122" s="20"/>
      <c r="W122" s="552" t="b">
        <f>AND(H122&lt;&gt;"",H122=FALSE)</f>
        <v>0</v>
      </c>
    </row>
    <row r="123" spans="2:23" ht="5.0999999999999996" customHeight="1" x14ac:dyDescent="0.2">
      <c r="B123" s="273"/>
      <c r="C123" s="354"/>
      <c r="D123" s="358"/>
      <c r="E123" s="355"/>
      <c r="F123" s="355"/>
      <c r="G123" s="355"/>
      <c r="H123" s="355"/>
      <c r="I123" s="355"/>
      <c r="J123" s="355"/>
      <c r="K123" s="355"/>
      <c r="L123" s="355"/>
      <c r="M123" s="355"/>
      <c r="N123" s="356"/>
      <c r="O123" s="20"/>
    </row>
    <row r="124" spans="2:23" ht="12.75" customHeight="1" x14ac:dyDescent="0.2">
      <c r="B124" s="273"/>
      <c r="C124" s="354"/>
      <c r="D124" s="358"/>
      <c r="E124" s="360" t="s">
        <v>871</v>
      </c>
      <c r="F124" s="1218" t="str">
        <f>Translations!$B$257</f>
        <v>Description de la méthode appliquée</v>
      </c>
      <c r="G124" s="1218"/>
      <c r="H124" s="1218"/>
      <c r="I124" s="1218"/>
      <c r="J124" s="1218"/>
      <c r="K124" s="1218"/>
      <c r="L124" s="1218"/>
      <c r="M124" s="1218"/>
      <c r="N124" s="1219"/>
      <c r="O124" s="20"/>
    </row>
    <row r="125" spans="2:23" ht="5.0999999999999996" customHeight="1" x14ac:dyDescent="0.2">
      <c r="B125" s="273"/>
      <c r="C125" s="354"/>
      <c r="D125" s="355"/>
      <c r="E125" s="359"/>
      <c r="F125" s="369"/>
      <c r="G125" s="370"/>
      <c r="H125" s="370"/>
      <c r="I125" s="370"/>
      <c r="J125" s="370"/>
      <c r="K125" s="370"/>
      <c r="L125" s="370"/>
      <c r="M125" s="370"/>
      <c r="N125" s="371"/>
      <c r="O125" s="20"/>
    </row>
    <row r="126" spans="2:23" ht="12.75" customHeight="1" x14ac:dyDescent="0.2">
      <c r="B126" s="273"/>
      <c r="C126" s="354"/>
      <c r="D126" s="358"/>
      <c r="E126" s="360"/>
      <c r="F126" s="1135" t="str">
        <f>IF(M30=EUConst_Relevant,HYPERLINK("#" &amp; Q126,EUConst_MsgDescription),"")</f>
        <v/>
      </c>
      <c r="G126" s="1114"/>
      <c r="H126" s="1114"/>
      <c r="I126" s="1114"/>
      <c r="J126" s="1114"/>
      <c r="K126" s="1114"/>
      <c r="L126" s="1114"/>
      <c r="M126" s="1114"/>
      <c r="N126" s="1115"/>
      <c r="O126" s="20"/>
      <c r="P126" s="24" t="s">
        <v>441</v>
      </c>
      <c r="Q126" s="414" t="str">
        <f>"#"&amp;ADDRESS(ROW($C$11),COLUMN($C$11))</f>
        <v>#$C$11</v>
      </c>
    </row>
    <row r="127" spans="2:23" ht="5.0999999999999996" customHeight="1" x14ac:dyDescent="0.2">
      <c r="B127" s="273"/>
      <c r="C127" s="354"/>
      <c r="D127" s="358"/>
      <c r="E127" s="361"/>
      <c r="F127" s="1136"/>
      <c r="G127" s="1136"/>
      <c r="H127" s="1136"/>
      <c r="I127" s="1136"/>
      <c r="J127" s="1136"/>
      <c r="K127" s="1136"/>
      <c r="L127" s="1136"/>
      <c r="M127" s="1136"/>
      <c r="N127" s="1137"/>
      <c r="O127" s="20"/>
      <c r="P127" s="280"/>
    </row>
    <row r="128" spans="2:23" ht="50.1" customHeight="1" x14ac:dyDescent="0.2">
      <c r="B128" s="273"/>
      <c r="C128" s="354"/>
      <c r="D128" s="361"/>
      <c r="E128" s="361"/>
      <c r="F128" s="1077"/>
      <c r="G128" s="1078"/>
      <c r="H128" s="1078"/>
      <c r="I128" s="1078"/>
      <c r="J128" s="1078"/>
      <c r="K128" s="1078"/>
      <c r="L128" s="1078"/>
      <c r="M128" s="1078"/>
      <c r="N128" s="1079"/>
      <c r="O128" s="20"/>
    </row>
    <row r="129" spans="2:23" ht="5.0999999999999996" customHeight="1" x14ac:dyDescent="0.2">
      <c r="B129" s="273"/>
      <c r="C129" s="354"/>
      <c r="D129" s="358"/>
      <c r="E129" s="355"/>
      <c r="F129" s="355"/>
      <c r="G129" s="355"/>
      <c r="H129" s="355"/>
      <c r="I129" s="355"/>
      <c r="J129" s="355"/>
      <c r="K129" s="355"/>
      <c r="L129" s="355"/>
      <c r="M129" s="355"/>
      <c r="N129" s="356"/>
      <c r="O129" s="20"/>
    </row>
    <row r="130" spans="2:23" ht="12.75" customHeight="1" x14ac:dyDescent="0.2">
      <c r="B130" s="273"/>
      <c r="C130" s="354"/>
      <c r="D130" s="358"/>
      <c r="E130" s="360"/>
      <c r="F130" s="1199" t="str">
        <f>Translations!$B$210</f>
        <v>Référence de fichiers externes, le cas échéant</v>
      </c>
      <c r="G130" s="1199"/>
      <c r="H130" s="1199"/>
      <c r="I130" s="1199"/>
      <c r="J130" s="1199"/>
      <c r="K130" s="1049"/>
      <c r="L130" s="1049"/>
      <c r="M130" s="1049"/>
      <c r="N130" s="1049"/>
      <c r="O130" s="20"/>
      <c r="W130" s="384" t="s">
        <v>417</v>
      </c>
    </row>
    <row r="131" spans="2:23" ht="5.0999999999999996" customHeight="1" thickBot="1" x14ac:dyDescent="0.25">
      <c r="B131" s="273"/>
      <c r="C131" s="354"/>
      <c r="D131" s="358"/>
      <c r="E131" s="355"/>
      <c r="F131" s="355"/>
      <c r="G131" s="355"/>
      <c r="H131" s="355"/>
      <c r="I131" s="355"/>
      <c r="J131" s="355"/>
      <c r="K131" s="355"/>
      <c r="L131" s="355"/>
      <c r="M131" s="355"/>
      <c r="N131" s="356"/>
      <c r="O131" s="20"/>
      <c r="P131" s="280"/>
      <c r="W131" s="274"/>
    </row>
    <row r="132" spans="2:23" ht="12.75" customHeight="1" x14ac:dyDescent="0.2">
      <c r="B132" s="273"/>
      <c r="C132" s="354"/>
      <c r="D132" s="358" t="s">
        <v>119</v>
      </c>
      <c r="E132" s="1220" t="str">
        <f>Translations!$B$258</f>
        <v>La hiérarchie a-t-elle été respectée?</v>
      </c>
      <c r="F132" s="1220"/>
      <c r="G132" s="1220"/>
      <c r="H132" s="1221"/>
      <c r="I132" s="291"/>
      <c r="J132" s="366" t="str">
        <f>Translations!$B$259</f>
        <v xml:space="preserve"> Si tel n'est pas le cas, pourquoi?</v>
      </c>
      <c r="K132" s="1087"/>
      <c r="L132" s="1088"/>
      <c r="M132" s="1088"/>
      <c r="N132" s="1104"/>
      <c r="O132" s="20"/>
      <c r="P132" s="280"/>
      <c r="W132" s="407" t="b">
        <f>AND(I132&lt;&gt;"",I132=TRUE)</f>
        <v>0</v>
      </c>
    </row>
    <row r="133" spans="2:23" ht="5.0999999999999996" customHeight="1" x14ac:dyDescent="0.2">
      <c r="B133" s="273"/>
      <c r="C133" s="354"/>
      <c r="D133" s="355"/>
      <c r="E133" s="581"/>
      <c r="F133" s="581"/>
      <c r="G133" s="581"/>
      <c r="H133" s="581"/>
      <c r="I133" s="581"/>
      <c r="J133" s="581"/>
      <c r="K133" s="581"/>
      <c r="L133" s="581"/>
      <c r="M133" s="581"/>
      <c r="N133" s="582"/>
      <c r="O133" s="20"/>
      <c r="P133" s="280"/>
      <c r="V133" s="285"/>
      <c r="W133" s="403"/>
    </row>
    <row r="134" spans="2:23" ht="12.75" customHeight="1" x14ac:dyDescent="0.2">
      <c r="B134" s="273"/>
      <c r="C134" s="354"/>
      <c r="D134" s="367"/>
      <c r="E134" s="367"/>
      <c r="F134" s="1218" t="str">
        <f>Translations!$B$264</f>
        <v>Autres précisions concernant l’écart pris rapport à la hiérarchie</v>
      </c>
      <c r="G134" s="1218"/>
      <c r="H134" s="1218"/>
      <c r="I134" s="1218"/>
      <c r="J134" s="1218"/>
      <c r="K134" s="1218"/>
      <c r="L134" s="1218"/>
      <c r="M134" s="1218"/>
      <c r="N134" s="1219"/>
      <c r="O134" s="20"/>
      <c r="P134" s="280"/>
      <c r="V134" s="285"/>
      <c r="W134" s="403"/>
    </row>
    <row r="135" spans="2:23" ht="25.5" customHeight="1" thickBot="1" x14ac:dyDescent="0.25">
      <c r="B135" s="273"/>
      <c r="C135" s="354"/>
      <c r="D135" s="367"/>
      <c r="E135" s="367"/>
      <c r="F135" s="1077"/>
      <c r="G135" s="1078"/>
      <c r="H135" s="1078"/>
      <c r="I135" s="1078"/>
      <c r="J135" s="1078"/>
      <c r="K135" s="1078"/>
      <c r="L135" s="1078"/>
      <c r="M135" s="1078"/>
      <c r="N135" s="1079"/>
      <c r="O135" s="20"/>
      <c r="P135" s="280"/>
      <c r="V135" s="285"/>
      <c r="W135" s="300" t="b">
        <f>W132</f>
        <v>0</v>
      </c>
    </row>
    <row r="136" spans="2:23" ht="5.0999999999999996" customHeight="1" x14ac:dyDescent="0.2">
      <c r="B136" s="273"/>
      <c r="C136" s="354"/>
      <c r="D136" s="358"/>
      <c r="E136" s="355"/>
      <c r="F136" s="355"/>
      <c r="G136" s="355"/>
      <c r="H136" s="355"/>
      <c r="I136" s="355"/>
      <c r="J136" s="355"/>
      <c r="K136" s="355"/>
      <c r="L136" s="355"/>
      <c r="M136" s="355"/>
      <c r="N136" s="356"/>
      <c r="O136" s="20"/>
      <c r="W136" s="406"/>
    </row>
    <row r="137" spans="2:23" ht="5.0999999999999996" customHeight="1" x14ac:dyDescent="0.2">
      <c r="B137" s="273"/>
      <c r="C137" s="351"/>
      <c r="D137" s="364"/>
      <c r="E137" s="352"/>
      <c r="F137" s="352"/>
      <c r="G137" s="352"/>
      <c r="H137" s="352"/>
      <c r="I137" s="352"/>
      <c r="J137" s="352"/>
      <c r="K137" s="352"/>
      <c r="L137" s="352"/>
      <c r="M137" s="352"/>
      <c r="N137" s="353"/>
      <c r="O137" s="20"/>
    </row>
    <row r="138" spans="2:23" ht="12.75" customHeight="1" x14ac:dyDescent="0.2">
      <c r="B138" s="273"/>
      <c r="C138" s="354"/>
      <c r="D138" s="357" t="s">
        <v>116</v>
      </c>
      <c r="E138" s="1216" t="str">
        <f>Translations!$B$404</f>
        <v>Chaleur mesurable produite</v>
      </c>
      <c r="F138" s="1216"/>
      <c r="G138" s="1216"/>
      <c r="H138" s="1216"/>
      <c r="I138" s="1216"/>
      <c r="J138" s="1216"/>
      <c r="K138" s="1216"/>
      <c r="L138" s="1216"/>
      <c r="M138" s="1216"/>
      <c r="N138" s="1217"/>
      <c r="O138" s="20"/>
      <c r="P138" s="280"/>
      <c r="S138" s="285"/>
      <c r="T138" s="285"/>
    </row>
    <row r="139" spans="2:23" ht="12.75" customHeight="1" x14ac:dyDescent="0.2">
      <c r="B139" s="273"/>
      <c r="C139" s="354"/>
      <c r="D139" s="355"/>
      <c r="E139" s="1209" t="str">
        <f>Translations!$B$405</f>
        <v>Pour les besoins spécifiques de la collecte de données des NIM, la présente section doit couvrir toutes les données fournies à la section G, point e), dans le «modèle de collecte de données de référence».</v>
      </c>
      <c r="F139" s="1210"/>
      <c r="G139" s="1210"/>
      <c r="H139" s="1210"/>
      <c r="I139" s="1210"/>
      <c r="J139" s="1210"/>
      <c r="K139" s="1210"/>
      <c r="L139" s="1210"/>
      <c r="M139" s="1210"/>
      <c r="N139" s="1211"/>
      <c r="O139" s="20"/>
      <c r="P139" s="280"/>
    </row>
    <row r="140" spans="2:23" ht="12.75" customHeight="1" x14ac:dyDescent="0.2">
      <c r="B140" s="273"/>
      <c r="C140" s="354"/>
      <c r="D140" s="358" t="s">
        <v>118</v>
      </c>
      <c r="E140" s="1140" t="str">
        <f>Translations!$B$249</f>
        <v>Informations relatives à la méthode appliquée</v>
      </c>
      <c r="F140" s="1140"/>
      <c r="G140" s="1140"/>
      <c r="H140" s="1140"/>
      <c r="I140" s="1140"/>
      <c r="J140" s="1140"/>
      <c r="K140" s="1140"/>
      <c r="L140" s="1140"/>
      <c r="M140" s="1140"/>
      <c r="N140" s="1208"/>
      <c r="O140" s="20"/>
      <c r="P140" s="280"/>
    </row>
    <row r="141" spans="2:23" ht="12.75" customHeight="1" x14ac:dyDescent="0.2">
      <c r="B141" s="273"/>
      <c r="C141" s="354"/>
      <c r="D141" s="358"/>
      <c r="E141" s="1142" t="str">
        <f>Translations!$B$406</f>
        <v>Veuillez indiquer ci-dessous la source de données utilisée pour déterminer la quantité de chaleur mesurable produite conformément à l’annexe VII, section 4.5, des RATG.</v>
      </c>
      <c r="F141" s="1143"/>
      <c r="G141" s="1143"/>
      <c r="H141" s="1143"/>
      <c r="I141" s="1143"/>
      <c r="J141" s="1143"/>
      <c r="K141" s="1143"/>
      <c r="L141" s="1143"/>
      <c r="M141" s="1143"/>
      <c r="N141" s="1144"/>
      <c r="O141" s="20"/>
    </row>
    <row r="142" spans="2:23" ht="25.5" customHeight="1" x14ac:dyDescent="0.2">
      <c r="B142" s="273"/>
      <c r="C142" s="354"/>
      <c r="D142" s="358"/>
      <c r="E142" s="1142"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F142" s="1143"/>
      <c r="G142" s="1143"/>
      <c r="H142" s="1143"/>
      <c r="I142" s="1143"/>
      <c r="J142" s="1143"/>
      <c r="K142" s="1143"/>
      <c r="L142" s="1143"/>
      <c r="M142" s="1143"/>
      <c r="N142" s="1144"/>
      <c r="O142" s="20"/>
    </row>
    <row r="143" spans="2:23" ht="25.5" customHeight="1" x14ac:dyDescent="0.2">
      <c r="B143" s="273"/>
      <c r="C143" s="354"/>
      <c r="D143" s="355"/>
      <c r="E143" s="355"/>
      <c r="F143" s="355"/>
      <c r="G143" s="355"/>
      <c r="H143" s="355"/>
      <c r="I143" s="1215" t="str">
        <f>Translations!$B$254</f>
        <v>Source de données</v>
      </c>
      <c r="J143" s="1215"/>
      <c r="K143" s="1215" t="str">
        <f>Translations!$B$255</f>
        <v>Autre source de données (le cas échéant)</v>
      </c>
      <c r="L143" s="1215"/>
      <c r="M143" s="1215" t="str">
        <f>Translations!$B$255</f>
        <v>Autre source de données (le cas échéant)</v>
      </c>
      <c r="N143" s="1215"/>
      <c r="O143" s="20"/>
      <c r="P143" s="280"/>
    </row>
    <row r="144" spans="2:23" ht="12.75" customHeight="1" x14ac:dyDescent="0.2">
      <c r="B144" s="273"/>
      <c r="C144" s="354"/>
      <c r="D144" s="358"/>
      <c r="E144" s="360" t="s">
        <v>864</v>
      </c>
      <c r="F144" s="1214" t="str">
        <f>Translations!$B$407</f>
        <v>Chaleur produite</v>
      </c>
      <c r="G144" s="1214"/>
      <c r="H144" s="1212"/>
      <c r="I144" s="1087"/>
      <c r="J144" s="1088"/>
      <c r="K144" s="1089"/>
      <c r="L144" s="1090"/>
      <c r="M144" s="1089"/>
      <c r="N144" s="1091"/>
      <c r="O144" s="20"/>
    </row>
    <row r="145" spans="1:23" ht="12.75" customHeight="1" x14ac:dyDescent="0.2">
      <c r="B145" s="273"/>
      <c r="C145" s="354"/>
      <c r="D145" s="358"/>
      <c r="E145" s="360" t="s">
        <v>865</v>
      </c>
      <c r="F145" s="1214" t="str">
        <f>Translations!$B$838</f>
        <v>Chaleur produite à partir d’électricité</v>
      </c>
      <c r="G145" s="1214"/>
      <c r="H145" s="1212"/>
      <c r="I145" s="1087"/>
      <c r="J145" s="1088"/>
      <c r="K145" s="1089"/>
      <c r="L145" s="1090"/>
      <c r="M145" s="1089"/>
      <c r="N145" s="1091"/>
      <c r="O145" s="20"/>
    </row>
    <row r="146" spans="1:23" ht="5.0999999999999996" customHeight="1" x14ac:dyDescent="0.2">
      <c r="C146" s="354"/>
      <c r="D146" s="358"/>
      <c r="E146" s="355"/>
      <c r="F146" s="355"/>
      <c r="G146" s="355"/>
      <c r="H146" s="355"/>
      <c r="I146" s="355"/>
      <c r="J146" s="355"/>
      <c r="K146" s="355"/>
      <c r="L146" s="355"/>
      <c r="M146" s="355"/>
      <c r="N146" s="356"/>
      <c r="O146" s="20"/>
      <c r="P146" s="280"/>
    </row>
    <row r="147" spans="1:23" ht="12.75" customHeight="1" x14ac:dyDescent="0.2">
      <c r="C147" s="354"/>
      <c r="D147" s="358"/>
      <c r="E147" s="360" t="s">
        <v>866</v>
      </c>
      <c r="F147" s="1218" t="str">
        <f>Translations!$B$257</f>
        <v>Description de la méthode appliquée</v>
      </c>
      <c r="G147" s="1218"/>
      <c r="H147" s="1218"/>
      <c r="I147" s="1218"/>
      <c r="J147" s="1218"/>
      <c r="K147" s="1218"/>
      <c r="L147" s="1218"/>
      <c r="M147" s="1218"/>
      <c r="N147" s="1219"/>
      <c r="O147" s="20"/>
      <c r="P147" s="280"/>
    </row>
    <row r="148" spans="1:23" ht="5.0999999999999996" customHeight="1" x14ac:dyDescent="0.2">
      <c r="C148" s="354"/>
      <c r="D148" s="355"/>
      <c r="E148" s="359"/>
      <c r="F148" s="577"/>
      <c r="G148" s="584"/>
      <c r="H148" s="584"/>
      <c r="I148" s="584"/>
      <c r="J148" s="584"/>
      <c r="K148" s="584"/>
      <c r="L148" s="584"/>
      <c r="M148" s="584"/>
      <c r="N148" s="585"/>
      <c r="O148" s="20"/>
    </row>
    <row r="149" spans="1:23" ht="12.75" customHeight="1" x14ac:dyDescent="0.2">
      <c r="C149" s="354"/>
      <c r="D149" s="358"/>
      <c r="E149" s="360"/>
      <c r="F149" s="1135" t="str">
        <f>IF(M30=EUConst_Relevant,HYPERLINK("#" &amp; Q149,EUConst_MsgDescription),"")</f>
        <v/>
      </c>
      <c r="G149" s="1114"/>
      <c r="H149" s="1114"/>
      <c r="I149" s="1114"/>
      <c r="J149" s="1114"/>
      <c r="K149" s="1114"/>
      <c r="L149" s="1114"/>
      <c r="M149" s="1114"/>
      <c r="N149" s="1115"/>
      <c r="O149" s="20"/>
      <c r="P149" s="24" t="s">
        <v>441</v>
      </c>
      <c r="Q149" s="414" t="str">
        <f>"#"&amp;ADDRESS(ROW($C$11),COLUMN($C$11))</f>
        <v>#$C$11</v>
      </c>
    </row>
    <row r="150" spans="1:23" ht="5.0999999999999996" customHeight="1" x14ac:dyDescent="0.2">
      <c r="C150" s="354"/>
      <c r="D150" s="358"/>
      <c r="E150" s="361"/>
      <c r="F150" s="1136"/>
      <c r="G150" s="1136"/>
      <c r="H150" s="1136"/>
      <c r="I150" s="1136"/>
      <c r="J150" s="1136"/>
      <c r="K150" s="1136"/>
      <c r="L150" s="1136"/>
      <c r="M150" s="1136"/>
      <c r="N150" s="1137"/>
      <c r="O150" s="20"/>
      <c r="P150" s="280"/>
    </row>
    <row r="151" spans="1:23" s="278" customFormat="1" ht="50.1" customHeight="1" x14ac:dyDescent="0.2">
      <c r="A151" s="274"/>
      <c r="B151" s="12"/>
      <c r="C151" s="354"/>
      <c r="D151" s="361"/>
      <c r="E151" s="361"/>
      <c r="F151" s="1077"/>
      <c r="G151" s="1078"/>
      <c r="H151" s="1078"/>
      <c r="I151" s="1078"/>
      <c r="J151" s="1078"/>
      <c r="K151" s="1078"/>
      <c r="L151" s="1078"/>
      <c r="M151" s="1078"/>
      <c r="N151" s="1079"/>
      <c r="O151" s="20"/>
      <c r="P151" s="284"/>
      <c r="Q151" s="285"/>
      <c r="R151" s="285"/>
      <c r="S151" s="274"/>
      <c r="T151" s="274"/>
      <c r="U151" s="285"/>
      <c r="V151" s="274"/>
      <c r="W151" s="293"/>
    </row>
    <row r="152" spans="1:23" ht="5.0999999999999996" customHeight="1" x14ac:dyDescent="0.2">
      <c r="C152" s="354"/>
      <c r="D152" s="358"/>
      <c r="E152" s="355"/>
      <c r="F152" s="355"/>
      <c r="G152" s="355"/>
      <c r="H152" s="355"/>
      <c r="I152" s="355"/>
      <c r="J152" s="355"/>
      <c r="K152" s="355"/>
      <c r="L152" s="355"/>
      <c r="M152" s="355"/>
      <c r="N152" s="356"/>
      <c r="O152" s="20"/>
    </row>
    <row r="153" spans="1:23" ht="12.75" customHeight="1" x14ac:dyDescent="0.2">
      <c r="C153" s="354"/>
      <c r="D153" s="358"/>
      <c r="E153" s="360"/>
      <c r="F153" s="1199" t="str">
        <f>Translations!$B$210</f>
        <v>Référence de fichiers externes, le cas échéant</v>
      </c>
      <c r="G153" s="1199"/>
      <c r="H153" s="1199"/>
      <c r="I153" s="1199"/>
      <c r="J153" s="1199"/>
      <c r="K153" s="1049"/>
      <c r="L153" s="1049"/>
      <c r="M153" s="1049"/>
      <c r="N153" s="1049"/>
      <c r="O153" s="20"/>
      <c r="W153" s="384" t="s">
        <v>417</v>
      </c>
    </row>
    <row r="154" spans="1:23" ht="5.0999999999999996" customHeight="1" thickBot="1" x14ac:dyDescent="0.25">
      <c r="C154" s="354"/>
      <c r="D154" s="358"/>
      <c r="E154" s="355"/>
      <c r="F154" s="355"/>
      <c r="G154" s="355"/>
      <c r="H154" s="355"/>
      <c r="I154" s="355"/>
      <c r="J154" s="355"/>
      <c r="K154" s="355"/>
      <c r="L154" s="355"/>
      <c r="M154" s="355"/>
      <c r="N154" s="356"/>
      <c r="O154" s="20"/>
      <c r="P154" s="280"/>
    </row>
    <row r="155" spans="1:23" ht="12.75" customHeight="1" x14ac:dyDescent="0.2">
      <c r="C155" s="354"/>
      <c r="D155" s="358" t="s">
        <v>119</v>
      </c>
      <c r="E155" s="1220" t="str">
        <f>Translations!$B$258</f>
        <v>La hiérarchie a-t-elle été respectée?</v>
      </c>
      <c r="F155" s="1220"/>
      <c r="G155" s="1220"/>
      <c r="H155" s="1221"/>
      <c r="I155" s="291"/>
      <c r="J155" s="366" t="str">
        <f>Translations!$B$259</f>
        <v xml:space="preserve"> Si tel n'est pas le cas, pourquoi?</v>
      </c>
      <c r="K155" s="1087"/>
      <c r="L155" s="1088"/>
      <c r="M155" s="1088"/>
      <c r="N155" s="1104"/>
      <c r="O155" s="20"/>
      <c r="P155" s="280"/>
      <c r="W155" s="407" t="b">
        <f>AND(I155&lt;&gt;"",I155=TRUE)</f>
        <v>0</v>
      </c>
    </row>
    <row r="156" spans="1:23" ht="5.0999999999999996" customHeight="1" x14ac:dyDescent="0.2">
      <c r="C156" s="354"/>
      <c r="D156" s="355"/>
      <c r="E156" s="581"/>
      <c r="F156" s="581"/>
      <c r="G156" s="581"/>
      <c r="H156" s="581"/>
      <c r="I156" s="581"/>
      <c r="J156" s="581"/>
      <c r="K156" s="581"/>
      <c r="L156" s="581"/>
      <c r="M156" s="581"/>
      <c r="N156" s="582"/>
      <c r="O156" s="20"/>
      <c r="P156" s="280"/>
      <c r="W156" s="403"/>
    </row>
    <row r="157" spans="1:23" ht="12.75" customHeight="1" x14ac:dyDescent="0.2">
      <c r="C157" s="354"/>
      <c r="D157" s="367"/>
      <c r="E157" s="367"/>
      <c r="F157" s="1218" t="str">
        <f>Translations!$B$264</f>
        <v>Autres précisions concernant l’écart pris rapport à la hiérarchie</v>
      </c>
      <c r="G157" s="1218"/>
      <c r="H157" s="1218"/>
      <c r="I157" s="1218"/>
      <c r="J157" s="1218"/>
      <c r="K157" s="1218"/>
      <c r="L157" s="1218"/>
      <c r="M157" s="1218"/>
      <c r="N157" s="1219"/>
      <c r="O157" s="20"/>
      <c r="P157" s="280"/>
      <c r="W157" s="403"/>
    </row>
    <row r="158" spans="1:23" ht="25.5" customHeight="1" thickBot="1" x14ac:dyDescent="0.25">
      <c r="C158" s="354"/>
      <c r="D158" s="367"/>
      <c r="E158" s="367"/>
      <c r="F158" s="1077"/>
      <c r="G158" s="1078"/>
      <c r="H158" s="1078"/>
      <c r="I158" s="1078"/>
      <c r="J158" s="1078"/>
      <c r="K158" s="1078"/>
      <c r="L158" s="1078"/>
      <c r="M158" s="1078"/>
      <c r="N158" s="1079"/>
      <c r="O158" s="20"/>
      <c r="P158" s="280"/>
      <c r="W158" s="412" t="b">
        <f>W155</f>
        <v>0</v>
      </c>
    </row>
    <row r="159" spans="1:23" ht="5.0999999999999996" customHeight="1" x14ac:dyDescent="0.2">
      <c r="C159" s="354"/>
      <c r="D159" s="358"/>
      <c r="E159" s="355"/>
      <c r="F159" s="355"/>
      <c r="G159" s="355"/>
      <c r="H159" s="355"/>
      <c r="I159" s="355"/>
      <c r="J159" s="355"/>
      <c r="K159" s="355"/>
      <c r="L159" s="355"/>
      <c r="M159" s="355"/>
      <c r="N159" s="356"/>
      <c r="O159" s="20"/>
    </row>
    <row r="160" spans="1:23" ht="5.0999999999999996" customHeight="1" x14ac:dyDescent="0.2">
      <c r="C160" s="351"/>
      <c r="D160" s="364"/>
      <c r="E160" s="352"/>
      <c r="F160" s="352"/>
      <c r="G160" s="352"/>
      <c r="H160" s="352"/>
      <c r="I160" s="352"/>
      <c r="J160" s="352"/>
      <c r="K160" s="352"/>
      <c r="L160" s="352"/>
      <c r="M160" s="352"/>
      <c r="N160" s="353"/>
      <c r="O160" s="20"/>
    </row>
    <row r="161" spans="1:25" ht="12.75" customHeight="1" x14ac:dyDescent="0.2">
      <c r="C161" s="354"/>
      <c r="D161" s="357" t="s">
        <v>117</v>
      </c>
      <c r="E161" s="1216" t="str">
        <f>Translations!$B$359</f>
        <v>Chaleur mesurable importée</v>
      </c>
      <c r="F161" s="1216"/>
      <c r="G161" s="1216"/>
      <c r="H161" s="1216"/>
      <c r="I161" s="1216"/>
      <c r="J161" s="1216"/>
      <c r="K161" s="1216"/>
      <c r="L161" s="1216"/>
      <c r="M161" s="1216"/>
      <c r="N161" s="1217"/>
      <c r="O161" s="20"/>
      <c r="P161" s="280"/>
      <c r="S161" s="285"/>
      <c r="T161" s="285"/>
    </row>
    <row r="162" spans="1:25" ht="12.75" customHeight="1" x14ac:dyDescent="0.2">
      <c r="C162" s="354"/>
      <c r="D162" s="355"/>
      <c r="E162" s="1209" t="str">
        <f>Translations!$B$408</f>
        <v>Pour les besoins spécifiques de la collecte de données des NIM, la présente section doit couvrir toutes les données fournies à la section G, point f), dans le «modèle de collecte de données de référence».</v>
      </c>
      <c r="F162" s="1210"/>
      <c r="G162" s="1210"/>
      <c r="H162" s="1210"/>
      <c r="I162" s="1210"/>
      <c r="J162" s="1210"/>
      <c r="K162" s="1210"/>
      <c r="L162" s="1210"/>
      <c r="M162" s="1210"/>
      <c r="N162" s="1211"/>
      <c r="O162" s="20"/>
      <c r="P162" s="280"/>
    </row>
    <row r="163" spans="1:25" ht="12.75" customHeight="1" x14ac:dyDescent="0.2">
      <c r="C163" s="354"/>
      <c r="D163" s="358" t="s">
        <v>118</v>
      </c>
      <c r="E163" s="1140" t="str">
        <f>Translations!$B$409</f>
        <v>D'autres flux de chaleur mesurable sont-ils pertinents pour cette sous-installation?</v>
      </c>
      <c r="F163" s="1140"/>
      <c r="G163" s="1140"/>
      <c r="H163" s="1140"/>
      <c r="I163" s="1140"/>
      <c r="J163" s="1140"/>
      <c r="K163" s="1140"/>
      <c r="L163" s="1140"/>
      <c r="M163" s="1141"/>
      <c r="N163" s="1141"/>
      <c r="O163" s="20"/>
      <c r="P163" s="280"/>
    </row>
    <row r="164" spans="1:25" ht="12.75" customHeight="1" x14ac:dyDescent="0.2">
      <c r="C164" s="354"/>
      <c r="D164" s="358"/>
      <c r="E164" s="355"/>
      <c r="F164" s="355"/>
      <c r="G164" s="355"/>
      <c r="H164" s="355"/>
      <c r="I164" s="355"/>
      <c r="J164" s="1121" t="str">
        <f>IF(M30=EUConst_NotRelevant,"",IF(AND(M163&lt;&gt;"",M163=FALSE),HYPERLINK("#" &amp; Q164,EUconst_MsgGoOn),""))</f>
        <v/>
      </c>
      <c r="K164" s="1122"/>
      <c r="L164" s="1122"/>
      <c r="M164" s="1122"/>
      <c r="N164" s="1123"/>
      <c r="O164" s="20"/>
      <c r="P164" s="24" t="s">
        <v>441</v>
      </c>
      <c r="Q164" s="414" t="str">
        <f>Q31</f>
        <v>#JUMP_G2</v>
      </c>
    </row>
    <row r="165" spans="1:25" ht="5.0999999999999996" customHeight="1" x14ac:dyDescent="0.2">
      <c r="C165" s="354"/>
      <c r="D165" s="358"/>
      <c r="E165" s="358"/>
      <c r="F165" s="358"/>
      <c r="G165" s="358"/>
      <c r="H165" s="358"/>
      <c r="I165" s="358"/>
      <c r="J165" s="358"/>
      <c r="K165" s="358"/>
      <c r="L165" s="358"/>
      <c r="M165" s="358"/>
      <c r="N165" s="365"/>
      <c r="O165" s="20"/>
      <c r="P165" s="24"/>
    </row>
    <row r="166" spans="1:25" ht="12.75" customHeight="1" x14ac:dyDescent="0.2">
      <c r="C166" s="354"/>
      <c r="D166" s="358" t="s">
        <v>119</v>
      </c>
      <c r="E166" s="1140" t="str">
        <f>Translations!$B$249</f>
        <v>Informations relatives à la méthode appliquée</v>
      </c>
      <c r="F166" s="1140"/>
      <c r="G166" s="1140"/>
      <c r="H166" s="1140"/>
      <c r="I166" s="1140"/>
      <c r="J166" s="1140"/>
      <c r="K166" s="1140"/>
      <c r="L166" s="1140"/>
      <c r="M166" s="1140"/>
      <c r="N166" s="1208"/>
      <c r="O166" s="20"/>
      <c r="P166" s="280"/>
    </row>
    <row r="167" spans="1:25" ht="25.5" customHeight="1" x14ac:dyDescent="0.2">
      <c r="C167" s="354"/>
      <c r="D167" s="358"/>
      <c r="E167" s="1142" t="str">
        <f>Translations!$B$410</f>
        <v>Veuillez indiquer ci-dessous la source de données utilisée pour déterminer la quantité de chaleur mesurable importée conformément à l’annexe VII, section 4.5, des RATG, ainsi que la méthode appliquée pour déterminer les quantités nettes, conformément à l’annexe VII, section 7.2, des RATG, de chacune des sources suivantes, le cas échéant:</v>
      </c>
      <c r="F167" s="1143"/>
      <c r="G167" s="1143"/>
      <c r="H167" s="1143"/>
      <c r="I167" s="1143"/>
      <c r="J167" s="1143"/>
      <c r="K167" s="1143"/>
      <c r="L167" s="1143"/>
      <c r="M167" s="1143"/>
      <c r="N167" s="1144"/>
      <c r="O167" s="20"/>
    </row>
    <row r="168" spans="1:25" s="21" customFormat="1" ht="38.85" customHeight="1" x14ac:dyDescent="0.25">
      <c r="A168" s="274"/>
      <c r="B168" s="219"/>
      <c r="C168" s="354"/>
      <c r="D168" s="358"/>
      <c r="E168" s="359" t="s">
        <v>263</v>
      </c>
      <c r="F168" s="1142" t="str">
        <f>Translations!$B$411</f>
        <v>Chaleur nette importée (autres sources): inclut la chaleur importée d’autres installations ou, lorsque la chaleur mesurable est consommée par plus d’une sous-installation, la chaleur produite sur place et consommée au sein de cette sous-installation. Il n’y a pas lieu d’inclure ici la chaleur mesurable importée d’une sous-installation avec référentiel de produit, la production de pâte à papier, ou la chaleur mesurable récupérée de sous-installations avec référentiel de combustible ou de gaz résiduaires.</v>
      </c>
      <c r="G168" s="1145"/>
      <c r="H168" s="1145"/>
      <c r="I168" s="1145"/>
      <c r="J168" s="1145"/>
      <c r="K168" s="1145"/>
      <c r="L168" s="1145"/>
      <c r="M168" s="1145"/>
      <c r="N168" s="1146"/>
      <c r="O168" s="20"/>
      <c r="P168" s="25"/>
      <c r="Q168" s="24"/>
      <c r="R168" s="25"/>
      <c r="S168" s="24"/>
      <c r="T168" s="24"/>
      <c r="U168" s="24"/>
      <c r="V168" s="24"/>
      <c r="W168" s="267"/>
      <c r="X168" s="273"/>
      <c r="Y168" s="273"/>
    </row>
    <row r="169" spans="1:25" s="21" customFormat="1" ht="25.5" customHeight="1" x14ac:dyDescent="0.25">
      <c r="A169" s="274"/>
      <c r="B169" s="219"/>
      <c r="C169" s="354"/>
      <c r="D169" s="358"/>
      <c r="E169" s="359" t="s">
        <v>263</v>
      </c>
      <c r="F169" s="1142" t="str">
        <f>Translations!$B$412</f>
        <v>Chaleur issue de référentiel de produit: inclut la chaleur mesurable exportée à partir des sous-installations avec référentiel de produit, à l’exception de la chaleur mesurable provenant de sous-installations produisant de la pâte à papier.</v>
      </c>
      <c r="G169" s="1145"/>
      <c r="H169" s="1145"/>
      <c r="I169" s="1145"/>
      <c r="J169" s="1145"/>
      <c r="K169" s="1145"/>
      <c r="L169" s="1145"/>
      <c r="M169" s="1145"/>
      <c r="N169" s="1146"/>
      <c r="O169" s="20"/>
      <c r="P169" s="25"/>
      <c r="Q169" s="24"/>
      <c r="R169" s="25"/>
      <c r="S169" s="24"/>
      <c r="T169" s="24"/>
      <c r="U169" s="24"/>
      <c r="V169" s="24"/>
      <c r="W169" s="267"/>
      <c r="X169" s="273"/>
      <c r="Y169" s="273"/>
    </row>
    <row r="170" spans="1:25" s="21" customFormat="1" ht="12.75" customHeight="1" x14ac:dyDescent="0.25">
      <c r="A170" s="19"/>
      <c r="B170" s="219"/>
      <c r="C170" s="354"/>
      <c r="D170" s="358"/>
      <c r="E170" s="359" t="s">
        <v>263</v>
      </c>
      <c r="F170" s="1142" t="str">
        <f>Translations!$B$413</f>
        <v>Chaleur issue de pâte à papier: inclut la chaleur importée de sous-installations produisant de la pâte à papier.</v>
      </c>
      <c r="G170" s="1145"/>
      <c r="H170" s="1145"/>
      <c r="I170" s="1145"/>
      <c r="J170" s="1145"/>
      <c r="K170" s="1145"/>
      <c r="L170" s="1145"/>
      <c r="M170" s="1145"/>
      <c r="N170" s="1146"/>
      <c r="O170" s="20"/>
      <c r="P170" s="25"/>
      <c r="Q170" s="24"/>
      <c r="R170" s="25"/>
      <c r="S170" s="24"/>
      <c r="T170" s="24"/>
      <c r="U170" s="24"/>
      <c r="V170" s="24"/>
      <c r="W170" s="267"/>
      <c r="X170" s="273"/>
      <c r="Y170" s="273"/>
    </row>
    <row r="171" spans="1:25" s="21" customFormat="1" ht="12.75" customHeight="1" x14ac:dyDescent="0.25">
      <c r="A171" s="19"/>
      <c r="B171" s="219"/>
      <c r="C171" s="354"/>
      <c r="D171" s="358"/>
      <c r="E171" s="359" t="s">
        <v>263</v>
      </c>
      <c r="F171" s="1142" t="str">
        <f>Translations!$B$414</f>
        <v>Chaleur issue de référentiel de combustible: inclut la chaleur mesurable récupérée de la chaleur résiduelle provenant des sous-installations avec référentiel de combustible.</v>
      </c>
      <c r="G171" s="1145"/>
      <c r="H171" s="1145"/>
      <c r="I171" s="1145"/>
      <c r="J171" s="1145"/>
      <c r="K171" s="1145"/>
      <c r="L171" s="1145"/>
      <c r="M171" s="1145"/>
      <c r="N171" s="1146"/>
      <c r="O171" s="20"/>
      <c r="P171" s="25"/>
      <c r="Q171" s="24"/>
      <c r="R171" s="25"/>
      <c r="S171" s="24"/>
      <c r="T171" s="24"/>
      <c r="U171" s="24"/>
      <c r="V171" s="24"/>
      <c r="W171" s="267"/>
      <c r="X171" s="273"/>
      <c r="Y171" s="273"/>
    </row>
    <row r="172" spans="1:25" s="21" customFormat="1" ht="12.75" customHeight="1" x14ac:dyDescent="0.25">
      <c r="A172" s="19"/>
      <c r="B172" s="219"/>
      <c r="C172" s="354"/>
      <c r="D172" s="358"/>
      <c r="E172" s="359" t="s">
        <v>263</v>
      </c>
      <c r="F172" s="1142" t="str">
        <f>Translations!$B$415</f>
        <v>Chaleur issue de gaz résiduaires: inclut la chaleur mesurable produite à partir de gaz résiduaires.</v>
      </c>
      <c r="G172" s="1145"/>
      <c r="H172" s="1145"/>
      <c r="I172" s="1145"/>
      <c r="J172" s="1145"/>
      <c r="K172" s="1145"/>
      <c r="L172" s="1145"/>
      <c r="M172" s="1145"/>
      <c r="N172" s="1146"/>
      <c r="O172" s="20"/>
      <c r="P172" s="25"/>
      <c r="Q172" s="24"/>
      <c r="R172" s="25"/>
      <c r="S172" s="24"/>
      <c r="T172" s="24"/>
      <c r="U172" s="24"/>
      <c r="V172" s="24"/>
      <c r="W172" s="267"/>
      <c r="X172" s="273"/>
      <c r="Y172" s="273"/>
    </row>
    <row r="173" spans="1:25" ht="25.5" customHeight="1" x14ac:dyDescent="0.2">
      <c r="C173" s="354"/>
      <c r="D173" s="358"/>
      <c r="E173" s="359"/>
      <c r="F173" s="1142"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173" s="1145"/>
      <c r="H173" s="1145"/>
      <c r="I173" s="1145"/>
      <c r="J173" s="1145"/>
      <c r="K173" s="1145"/>
      <c r="L173" s="1145"/>
      <c r="M173" s="1145"/>
      <c r="N173" s="1146"/>
      <c r="O173" s="20"/>
    </row>
    <row r="174" spans="1:25" ht="25.5" customHeight="1" thickBot="1" x14ac:dyDescent="0.25">
      <c r="C174" s="354"/>
      <c r="D174" s="355"/>
      <c r="E174" s="355"/>
      <c r="F174" s="355"/>
      <c r="G174" s="355"/>
      <c r="H174" s="399" t="str">
        <f>Translations!$B$401</f>
        <v>Pertinent?</v>
      </c>
      <c r="I174" s="1215" t="str">
        <f>Translations!$B$254</f>
        <v>Source de données</v>
      </c>
      <c r="J174" s="1215"/>
      <c r="K174" s="1215" t="str">
        <f>Translations!$B$255</f>
        <v>Autre source de données (le cas échéant)</v>
      </c>
      <c r="L174" s="1215"/>
      <c r="M174" s="1215" t="str">
        <f>Translations!$B$255</f>
        <v>Autre source de données (le cas échéant)</v>
      </c>
      <c r="N174" s="1215"/>
      <c r="O174" s="20"/>
      <c r="P174" s="280"/>
      <c r="W174" s="293" t="s">
        <v>417</v>
      </c>
    </row>
    <row r="175" spans="1:25" ht="12.75" customHeight="1" thickBot="1" x14ac:dyDescent="0.25">
      <c r="C175" s="354"/>
      <c r="D175" s="358"/>
      <c r="E175" s="360" t="s">
        <v>864</v>
      </c>
      <c r="F175" s="1222" t="str">
        <f>Translations!$B$416</f>
        <v>importée (autres sources)</v>
      </c>
      <c r="G175" s="1223"/>
      <c r="H175" s="1141"/>
      <c r="I175" s="1082"/>
      <c r="J175" s="1083"/>
      <c r="K175" s="1084"/>
      <c r="L175" s="1085"/>
      <c r="M175" s="1084"/>
      <c r="N175" s="1086"/>
      <c r="O175" s="20"/>
      <c r="V175" s="413" t="b">
        <f>OR(AND(M163&lt;&gt;"",M163=FALSE))</f>
        <v>0</v>
      </c>
      <c r="W175" s="407" t="b">
        <f>OR(AND(M163&lt;&gt;"",M163=FALSE),AND(H175&lt;&gt;"",H175=FALSE))</f>
        <v>0</v>
      </c>
    </row>
    <row r="176" spans="1:25" ht="12.75" customHeight="1" thickBot="1" x14ac:dyDescent="0.25">
      <c r="C176" s="354"/>
      <c r="D176" s="358"/>
      <c r="E176" s="360" t="s">
        <v>865</v>
      </c>
      <c r="F176" s="1229" t="str">
        <f>Translations!$B$417</f>
        <v>Flux de chaleur mesurable nette</v>
      </c>
      <c r="G176" s="1230"/>
      <c r="H176" s="1141"/>
      <c r="I176" s="1094"/>
      <c r="J176" s="1131"/>
      <c r="K176" s="1096"/>
      <c r="L176" s="1132"/>
      <c r="M176" s="1096"/>
      <c r="N176" s="1097"/>
      <c r="O176" s="20"/>
      <c r="W176" s="408" t="b">
        <f>W175</f>
        <v>0</v>
      </c>
    </row>
    <row r="177" spans="1:23" ht="12.75" customHeight="1" thickBot="1" x14ac:dyDescent="0.25">
      <c r="C177" s="354"/>
      <c r="D177" s="358"/>
      <c r="E177" s="360" t="s">
        <v>866</v>
      </c>
      <c r="F177" s="1222" t="str">
        <f>Translations!$B$418</f>
        <v>importée (référentiel de produit)</v>
      </c>
      <c r="G177" s="1223"/>
      <c r="H177" s="1141"/>
      <c r="I177" s="1082"/>
      <c r="J177" s="1083"/>
      <c r="K177" s="1084"/>
      <c r="L177" s="1085"/>
      <c r="M177" s="1084"/>
      <c r="N177" s="1086"/>
      <c r="O177" s="20"/>
      <c r="V177" s="400" t="b">
        <f>V175</f>
        <v>0</v>
      </c>
      <c r="W177" s="407" t="b">
        <f>OR(AND(M163&lt;&gt;"",M163=FALSE),AND(H177&lt;&gt;"",H177=FALSE))</f>
        <v>0</v>
      </c>
    </row>
    <row r="178" spans="1:23" ht="12.75" customHeight="1" thickBot="1" x14ac:dyDescent="0.25">
      <c r="C178" s="354"/>
      <c r="D178" s="358"/>
      <c r="E178" s="360" t="s">
        <v>867</v>
      </c>
      <c r="F178" s="1229" t="str">
        <f>Translations!$B$417</f>
        <v>Flux de chaleur mesurable nette</v>
      </c>
      <c r="G178" s="1230"/>
      <c r="H178" s="1141"/>
      <c r="I178" s="1094"/>
      <c r="J178" s="1131"/>
      <c r="K178" s="1096"/>
      <c r="L178" s="1132"/>
      <c r="M178" s="1096"/>
      <c r="N178" s="1097"/>
      <c r="O178" s="20"/>
      <c r="W178" s="408" t="b">
        <f>W177</f>
        <v>0</v>
      </c>
    </row>
    <row r="179" spans="1:23" ht="12.75" customHeight="1" thickBot="1" x14ac:dyDescent="0.25">
      <c r="C179" s="354"/>
      <c r="D179" s="358"/>
      <c r="E179" s="360" t="s">
        <v>868</v>
      </c>
      <c r="F179" s="1222" t="str">
        <f>Translations!$B$419</f>
        <v>importée (pâte à papier)</v>
      </c>
      <c r="G179" s="1223"/>
      <c r="H179" s="1141"/>
      <c r="I179" s="1082"/>
      <c r="J179" s="1083"/>
      <c r="K179" s="1084"/>
      <c r="L179" s="1085"/>
      <c r="M179" s="1084"/>
      <c r="N179" s="1086"/>
      <c r="O179" s="20"/>
      <c r="V179" s="400" t="b">
        <f>V177</f>
        <v>0</v>
      </c>
      <c r="W179" s="407" t="b">
        <f>OR(AND(M163&lt;&gt;"",M163=FALSE),AND(H179&lt;&gt;"",H179=FALSE))</f>
        <v>0</v>
      </c>
    </row>
    <row r="180" spans="1:23" ht="12.75" customHeight="1" thickBot="1" x14ac:dyDescent="0.25">
      <c r="C180" s="354"/>
      <c r="D180" s="358"/>
      <c r="E180" s="360" t="s">
        <v>869</v>
      </c>
      <c r="F180" s="1229" t="str">
        <f>Translations!$B$417</f>
        <v>Flux de chaleur mesurable nette</v>
      </c>
      <c r="G180" s="1230"/>
      <c r="H180" s="1141"/>
      <c r="I180" s="1094"/>
      <c r="J180" s="1131"/>
      <c r="K180" s="1096"/>
      <c r="L180" s="1132"/>
      <c r="M180" s="1096"/>
      <c r="N180" s="1097"/>
      <c r="O180" s="20"/>
      <c r="W180" s="408" t="b">
        <f>W179</f>
        <v>0</v>
      </c>
    </row>
    <row r="181" spans="1:23" ht="12.75" customHeight="1" thickBot="1" x14ac:dyDescent="0.25">
      <c r="C181" s="354"/>
      <c r="D181" s="358"/>
      <c r="E181" s="360" t="s">
        <v>870</v>
      </c>
      <c r="F181" s="1222" t="str">
        <f>Translations!$B$420</f>
        <v>importée (référentiel de combustible)</v>
      </c>
      <c r="G181" s="1223"/>
      <c r="H181" s="1141"/>
      <c r="I181" s="1082"/>
      <c r="J181" s="1083"/>
      <c r="K181" s="1084"/>
      <c r="L181" s="1085"/>
      <c r="M181" s="1084"/>
      <c r="N181" s="1086"/>
      <c r="O181" s="20"/>
      <c r="V181" s="400" t="b">
        <f>V179</f>
        <v>0</v>
      </c>
      <c r="W181" s="407" t="b">
        <f>OR(AND(M163&lt;&gt;"",M163=FALSE),AND(H181&lt;&gt;"",H181=FALSE))</f>
        <v>0</v>
      </c>
    </row>
    <row r="182" spans="1:23" ht="12.75" customHeight="1" thickBot="1" x14ac:dyDescent="0.25">
      <c r="C182" s="354"/>
      <c r="D182" s="358"/>
      <c r="E182" s="360" t="s">
        <v>871</v>
      </c>
      <c r="F182" s="1229" t="str">
        <f>Translations!$B$417</f>
        <v>Flux de chaleur mesurable nette</v>
      </c>
      <c r="G182" s="1230"/>
      <c r="H182" s="1141"/>
      <c r="I182" s="1094"/>
      <c r="J182" s="1131"/>
      <c r="K182" s="1096"/>
      <c r="L182" s="1132"/>
      <c r="M182" s="1096"/>
      <c r="N182" s="1097"/>
      <c r="O182" s="20"/>
      <c r="W182" s="408" t="b">
        <f>W181</f>
        <v>0</v>
      </c>
    </row>
    <row r="183" spans="1:23" ht="12.75" customHeight="1" thickBot="1" x14ac:dyDescent="0.25">
      <c r="C183" s="354"/>
      <c r="D183" s="358"/>
      <c r="E183" s="360" t="s">
        <v>872</v>
      </c>
      <c r="F183" s="1222" t="str">
        <f>Translations!$B$421</f>
        <v>importée (gaz résiduaires)</v>
      </c>
      <c r="G183" s="1223"/>
      <c r="H183" s="1141"/>
      <c r="I183" s="1082"/>
      <c r="J183" s="1083"/>
      <c r="K183" s="1084"/>
      <c r="L183" s="1085"/>
      <c r="M183" s="1084"/>
      <c r="N183" s="1086"/>
      <c r="O183" s="20"/>
      <c r="V183" s="400" t="b">
        <f>V181</f>
        <v>0</v>
      </c>
      <c r="W183" s="407" t="b">
        <f>OR(AND(M163&lt;&gt;"",M163=FALSE),AND(H183&lt;&gt;"",H183=FALSE))</f>
        <v>0</v>
      </c>
    </row>
    <row r="184" spans="1:23" ht="12.75" customHeight="1" thickBot="1" x14ac:dyDescent="0.25">
      <c r="C184" s="354"/>
      <c r="D184" s="358"/>
      <c r="E184" s="360" t="s">
        <v>873</v>
      </c>
      <c r="F184" s="1229" t="str">
        <f>Translations!$B$417</f>
        <v>Flux de chaleur mesurable nette</v>
      </c>
      <c r="G184" s="1230"/>
      <c r="H184" s="1141"/>
      <c r="I184" s="1094"/>
      <c r="J184" s="1131"/>
      <c r="K184" s="1096"/>
      <c r="L184" s="1132"/>
      <c r="M184" s="1096"/>
      <c r="N184" s="1097"/>
      <c r="O184" s="20"/>
      <c r="W184" s="300" t="b">
        <f>W183</f>
        <v>0</v>
      </c>
    </row>
    <row r="185" spans="1:23" ht="5.0999999999999996" customHeight="1" x14ac:dyDescent="0.2">
      <c r="C185" s="354"/>
      <c r="D185" s="358"/>
      <c r="E185" s="355"/>
      <c r="F185" s="355"/>
      <c r="G185" s="355"/>
      <c r="H185" s="355"/>
      <c r="I185" s="355"/>
      <c r="J185" s="355"/>
      <c r="K185" s="355"/>
      <c r="L185" s="355"/>
      <c r="M185" s="355"/>
      <c r="N185" s="356"/>
      <c r="O185" s="20"/>
      <c r="P185" s="280"/>
      <c r="W185" s="403"/>
    </row>
    <row r="186" spans="1:23" ht="12.75" customHeight="1" x14ac:dyDescent="0.2">
      <c r="C186" s="354"/>
      <c r="D186" s="358"/>
      <c r="E186" s="360" t="s">
        <v>874</v>
      </c>
      <c r="F186" s="1218" t="str">
        <f>Translations!$B$257</f>
        <v>Description de la méthode appliquée</v>
      </c>
      <c r="G186" s="1218"/>
      <c r="H186" s="1218"/>
      <c r="I186" s="1218"/>
      <c r="J186" s="1218"/>
      <c r="K186" s="1218"/>
      <c r="L186" s="1218"/>
      <c r="M186" s="1218"/>
      <c r="N186" s="1219"/>
      <c r="O186" s="20"/>
      <c r="P186" s="280"/>
      <c r="W186" s="403"/>
    </row>
    <row r="187" spans="1:23" ht="5.0999999999999996" customHeight="1" x14ac:dyDescent="0.2">
      <c r="C187" s="354"/>
      <c r="D187" s="355"/>
      <c r="E187" s="359"/>
      <c r="F187" s="577"/>
      <c r="G187" s="584"/>
      <c r="H187" s="584"/>
      <c r="I187" s="584"/>
      <c r="J187" s="584"/>
      <c r="K187" s="584"/>
      <c r="L187" s="584"/>
      <c r="M187" s="584"/>
      <c r="N187" s="585"/>
      <c r="O187" s="20"/>
      <c r="W187" s="403"/>
    </row>
    <row r="188" spans="1:23" ht="12.75" customHeight="1" x14ac:dyDescent="0.2">
      <c r="C188" s="354"/>
      <c r="D188" s="358"/>
      <c r="E188" s="360"/>
      <c r="F188" s="1135" t="str">
        <f>IF(M30=EUConst_Relevant,HYPERLINK("#" &amp; Q188,EUConst_MsgDescription),"")</f>
        <v/>
      </c>
      <c r="G188" s="1114"/>
      <c r="H188" s="1114"/>
      <c r="I188" s="1114"/>
      <c r="J188" s="1114"/>
      <c r="K188" s="1114"/>
      <c r="L188" s="1114"/>
      <c r="M188" s="1114"/>
      <c r="N188" s="1115"/>
      <c r="O188" s="20"/>
      <c r="P188" s="24" t="s">
        <v>441</v>
      </c>
      <c r="Q188" s="414" t="str">
        <f>"#"&amp;ADDRESS(ROW($C$11),COLUMN($C$11))</f>
        <v>#$C$11</v>
      </c>
      <c r="W188" s="403"/>
    </row>
    <row r="189" spans="1:23" ht="5.0999999999999996" customHeight="1" x14ac:dyDescent="0.2">
      <c r="C189" s="354"/>
      <c r="D189" s="358"/>
      <c r="E189" s="361"/>
      <c r="F189" s="1136"/>
      <c r="G189" s="1136"/>
      <c r="H189" s="1136"/>
      <c r="I189" s="1136"/>
      <c r="J189" s="1136"/>
      <c r="K189" s="1136"/>
      <c r="L189" s="1136"/>
      <c r="M189" s="1136"/>
      <c r="N189" s="1137"/>
      <c r="O189" s="20"/>
      <c r="P189" s="280"/>
      <c r="W189" s="403"/>
    </row>
    <row r="190" spans="1:23" s="278" customFormat="1" ht="50.1" customHeight="1" x14ac:dyDescent="0.2">
      <c r="A190" s="285"/>
      <c r="B190" s="12"/>
      <c r="C190" s="354"/>
      <c r="D190" s="361"/>
      <c r="E190" s="361"/>
      <c r="F190" s="1077"/>
      <c r="G190" s="1078"/>
      <c r="H190" s="1078"/>
      <c r="I190" s="1078"/>
      <c r="J190" s="1078"/>
      <c r="K190" s="1078"/>
      <c r="L190" s="1078"/>
      <c r="M190" s="1078"/>
      <c r="N190" s="1079"/>
      <c r="O190" s="20"/>
      <c r="P190" s="284"/>
      <c r="Q190" s="285"/>
      <c r="R190" s="285"/>
      <c r="S190" s="274"/>
      <c r="T190" s="274"/>
      <c r="U190" s="285"/>
      <c r="V190" s="285"/>
      <c r="W190" s="409" t="b">
        <f>V175</f>
        <v>0</v>
      </c>
    </row>
    <row r="191" spans="1:23" ht="5.0999999999999996" customHeight="1" x14ac:dyDescent="0.2">
      <c r="C191" s="354"/>
      <c r="D191" s="358"/>
      <c r="E191" s="355"/>
      <c r="F191" s="355"/>
      <c r="G191" s="355"/>
      <c r="H191" s="355"/>
      <c r="I191" s="355"/>
      <c r="J191" s="355"/>
      <c r="K191" s="355"/>
      <c r="L191" s="355"/>
      <c r="M191" s="355"/>
      <c r="N191" s="356"/>
      <c r="O191" s="20"/>
      <c r="W191" s="403"/>
    </row>
    <row r="192" spans="1:23" ht="12.75" customHeight="1" x14ac:dyDescent="0.2">
      <c r="C192" s="354"/>
      <c r="D192" s="358"/>
      <c r="E192" s="360"/>
      <c r="F192" s="1199" t="str">
        <f>Translations!$B$210</f>
        <v>Référence de fichiers externes, le cas échéant</v>
      </c>
      <c r="G192" s="1199"/>
      <c r="H192" s="1199"/>
      <c r="I192" s="1199"/>
      <c r="J192" s="1199"/>
      <c r="K192" s="1049"/>
      <c r="L192" s="1049"/>
      <c r="M192" s="1049"/>
      <c r="N192" s="1049"/>
      <c r="O192" s="20"/>
      <c r="W192" s="409" t="b">
        <f>W190</f>
        <v>0</v>
      </c>
    </row>
    <row r="193" spans="1:23" ht="5.0999999999999996" customHeight="1" thickBot="1" x14ac:dyDescent="0.25">
      <c r="C193" s="354"/>
      <c r="D193" s="358"/>
      <c r="E193" s="355"/>
      <c r="F193" s="355"/>
      <c r="G193" s="355"/>
      <c r="H193" s="355"/>
      <c r="I193" s="355"/>
      <c r="J193" s="355"/>
      <c r="K193" s="355"/>
      <c r="L193" s="355"/>
      <c r="M193" s="355"/>
      <c r="N193" s="356"/>
      <c r="O193" s="20"/>
      <c r="P193" s="280"/>
      <c r="V193" s="285"/>
      <c r="W193" s="403"/>
    </row>
    <row r="194" spans="1:23" ht="12.75" customHeight="1" thickBot="1" x14ac:dyDescent="0.25">
      <c r="C194" s="354"/>
      <c r="D194" s="358" t="s">
        <v>119</v>
      </c>
      <c r="E194" s="1220" t="str">
        <f>Translations!$B$258</f>
        <v>La hiérarchie a-t-elle été respectée?</v>
      </c>
      <c r="F194" s="1220"/>
      <c r="G194" s="1220"/>
      <c r="H194" s="1221"/>
      <c r="I194" s="291"/>
      <c r="J194" s="366" t="str">
        <f>Translations!$B$259</f>
        <v xml:space="preserve"> Si tel n'est pas le cas, pourquoi?</v>
      </c>
      <c r="K194" s="1087"/>
      <c r="L194" s="1088"/>
      <c r="M194" s="1088"/>
      <c r="N194" s="1104"/>
      <c r="O194" s="20"/>
      <c r="P194" s="280"/>
      <c r="V194" s="411" t="b">
        <f>W192</f>
        <v>0</v>
      </c>
      <c r="W194" s="404" t="b">
        <f>OR(W190,AND(I194&lt;&gt;"",I194=TRUE))</f>
        <v>0</v>
      </c>
    </row>
    <row r="195" spans="1:23" ht="5.0999999999999996" customHeight="1" x14ac:dyDescent="0.2">
      <c r="C195" s="354"/>
      <c r="D195" s="355"/>
      <c r="E195" s="581"/>
      <c r="F195" s="581"/>
      <c r="G195" s="581"/>
      <c r="H195" s="581"/>
      <c r="I195" s="581"/>
      <c r="J195" s="581"/>
      <c r="K195" s="581"/>
      <c r="L195" s="581"/>
      <c r="M195" s="581"/>
      <c r="N195" s="582"/>
      <c r="O195" s="20"/>
      <c r="P195" s="280"/>
      <c r="V195" s="285"/>
      <c r="W195" s="403"/>
    </row>
    <row r="196" spans="1:23" ht="12.75" customHeight="1" x14ac:dyDescent="0.2">
      <c r="C196" s="354"/>
      <c r="D196" s="367"/>
      <c r="E196" s="367"/>
      <c r="F196" s="1218" t="str">
        <f>Translations!$B$264</f>
        <v>Autres précisions concernant l’écart pris rapport à la hiérarchie</v>
      </c>
      <c r="G196" s="1218"/>
      <c r="H196" s="1218"/>
      <c r="I196" s="1218"/>
      <c r="J196" s="1218"/>
      <c r="K196" s="1218"/>
      <c r="L196" s="1218"/>
      <c r="M196" s="1218"/>
      <c r="N196" s="1219"/>
      <c r="O196" s="20"/>
      <c r="P196" s="280"/>
      <c r="V196" s="285"/>
      <c r="W196" s="403"/>
    </row>
    <row r="197" spans="1:23" ht="25.5" customHeight="1" x14ac:dyDescent="0.2">
      <c r="C197" s="354"/>
      <c r="D197" s="367"/>
      <c r="E197" s="367"/>
      <c r="F197" s="1077"/>
      <c r="G197" s="1078"/>
      <c r="H197" s="1078"/>
      <c r="I197" s="1078"/>
      <c r="J197" s="1078"/>
      <c r="K197" s="1078"/>
      <c r="L197" s="1078"/>
      <c r="M197" s="1078"/>
      <c r="N197" s="1079"/>
      <c r="O197" s="20"/>
      <c r="P197" s="280"/>
      <c r="V197" s="285"/>
      <c r="W197" s="409" t="b">
        <f>W194</f>
        <v>0</v>
      </c>
    </row>
    <row r="198" spans="1:23" ht="5.0999999999999996" customHeight="1" x14ac:dyDescent="0.2">
      <c r="C198" s="354"/>
      <c r="D198" s="355"/>
      <c r="E198" s="581"/>
      <c r="F198" s="581"/>
      <c r="G198" s="581"/>
      <c r="H198" s="581"/>
      <c r="I198" s="581"/>
      <c r="J198" s="581"/>
      <c r="K198" s="581"/>
      <c r="L198" s="581"/>
      <c r="M198" s="581"/>
      <c r="N198" s="582"/>
      <c r="O198" s="20"/>
      <c r="P198" s="280"/>
      <c r="V198" s="285"/>
      <c r="W198" s="403"/>
    </row>
    <row r="199" spans="1:23" ht="12.75" customHeight="1" x14ac:dyDescent="0.2">
      <c r="C199" s="354"/>
      <c r="D199" s="358" t="s">
        <v>120</v>
      </c>
      <c r="E199" s="1140" t="str">
        <f>Translations!$B$363</f>
        <v>Description de la méthode de détermination des facteurs d’émission correspondants conformément à l’annexe VII, sections 10.1.2 et 10.1.3, des RATG.</v>
      </c>
      <c r="F199" s="1140"/>
      <c r="G199" s="1140"/>
      <c r="H199" s="1140"/>
      <c r="I199" s="1140"/>
      <c r="J199" s="1140"/>
      <c r="K199" s="1140"/>
      <c r="L199" s="1140"/>
      <c r="M199" s="1140"/>
      <c r="N199" s="1208"/>
      <c r="O199" s="20"/>
      <c r="P199" s="280"/>
      <c r="V199" s="285"/>
      <c r="W199" s="403"/>
    </row>
    <row r="200" spans="1:23" ht="12.75" customHeight="1" x14ac:dyDescent="0.2">
      <c r="C200" s="354"/>
      <c r="D200" s="355"/>
      <c r="E200" s="1142" t="str">
        <f>Translations!$B$364</f>
        <v>La description doit couvrir le facteur d’émission pour chacun des types de flux de chaleur mesurable visés ci-dessus.</v>
      </c>
      <c r="F200" s="1143"/>
      <c r="G200" s="1143"/>
      <c r="H200" s="1143"/>
      <c r="I200" s="1143"/>
      <c r="J200" s="1143"/>
      <c r="K200" s="1143"/>
      <c r="L200" s="1143"/>
      <c r="M200" s="1143"/>
      <c r="N200" s="1144"/>
      <c r="O200" s="20"/>
      <c r="P200" s="280"/>
      <c r="V200" s="285"/>
      <c r="W200" s="403"/>
    </row>
    <row r="201" spans="1:23" ht="12.75" customHeight="1" x14ac:dyDescent="0.2">
      <c r="C201" s="354"/>
      <c r="D201" s="355"/>
      <c r="E201" s="1142" t="str">
        <f>Translations!$B$365</f>
        <v>Si la chaleur est produite par des unités de cogénération, veuillez décrire comment tous les paramètres de l’annexe VII, chapitre 8, des RATG ont été déterminés.</v>
      </c>
      <c r="F201" s="1143"/>
      <c r="G201" s="1143"/>
      <c r="H201" s="1143"/>
      <c r="I201" s="1143"/>
      <c r="J201" s="1143"/>
      <c r="K201" s="1143"/>
      <c r="L201" s="1143"/>
      <c r="M201" s="1143"/>
      <c r="N201" s="1144"/>
      <c r="O201" s="20"/>
      <c r="P201" s="280"/>
      <c r="V201" s="285"/>
      <c r="W201" s="403"/>
    </row>
    <row r="202" spans="1:23" ht="5.0999999999999996" customHeight="1" x14ac:dyDescent="0.2">
      <c r="C202" s="354"/>
      <c r="D202" s="355"/>
      <c r="E202" s="359"/>
      <c r="F202" s="577"/>
      <c r="G202" s="584"/>
      <c r="H202" s="584"/>
      <c r="I202" s="584"/>
      <c r="J202" s="584"/>
      <c r="K202" s="584"/>
      <c r="L202" s="584"/>
      <c r="M202" s="584"/>
      <c r="N202" s="585"/>
      <c r="O202" s="20"/>
      <c r="W202" s="403"/>
    </row>
    <row r="203" spans="1:23" ht="12.75" customHeight="1" x14ac:dyDescent="0.2">
      <c r="C203" s="354"/>
      <c r="D203" s="358"/>
      <c r="E203" s="360"/>
      <c r="F203" s="1135" t="str">
        <f>IF(M30=EUConst_Relevant,HYPERLINK("#" &amp; Q203,EUConst_MsgDescription),"")</f>
        <v/>
      </c>
      <c r="G203" s="1114"/>
      <c r="H203" s="1114"/>
      <c r="I203" s="1114"/>
      <c r="J203" s="1114"/>
      <c r="K203" s="1114"/>
      <c r="L203" s="1114"/>
      <c r="M203" s="1114"/>
      <c r="N203" s="1115"/>
      <c r="O203" s="20"/>
      <c r="P203" s="24" t="s">
        <v>441</v>
      </c>
      <c r="Q203" s="414" t="str">
        <f>"#"&amp;ADDRESS(ROW($C$11),COLUMN($C$11))</f>
        <v>#$C$11</v>
      </c>
      <c r="W203" s="403"/>
    </row>
    <row r="204" spans="1:23" ht="5.0999999999999996" customHeight="1" x14ac:dyDescent="0.2">
      <c r="C204" s="354"/>
      <c r="D204" s="358"/>
      <c r="E204" s="361"/>
      <c r="F204" s="1136"/>
      <c r="G204" s="1136"/>
      <c r="H204" s="1136"/>
      <c r="I204" s="1136"/>
      <c r="J204" s="1136"/>
      <c r="K204" s="1136"/>
      <c r="L204" s="1136"/>
      <c r="M204" s="1136"/>
      <c r="N204" s="1137"/>
      <c r="O204" s="20"/>
      <c r="P204" s="280"/>
      <c r="W204" s="403"/>
    </row>
    <row r="205" spans="1:23" s="278" customFormat="1" ht="50.1" customHeight="1" x14ac:dyDescent="0.2">
      <c r="A205" s="285"/>
      <c r="B205" s="12"/>
      <c r="C205" s="354"/>
      <c r="D205" s="367"/>
      <c r="E205" s="368"/>
      <c r="F205" s="1077"/>
      <c r="G205" s="1078"/>
      <c r="H205" s="1078"/>
      <c r="I205" s="1078"/>
      <c r="J205" s="1078"/>
      <c r="K205" s="1078"/>
      <c r="L205" s="1078"/>
      <c r="M205" s="1078"/>
      <c r="N205" s="1079"/>
      <c r="O205" s="20"/>
      <c r="P205" s="301"/>
      <c r="Q205" s="274"/>
      <c r="R205" s="285"/>
      <c r="S205" s="274"/>
      <c r="T205" s="274"/>
      <c r="U205" s="285"/>
      <c r="V205" s="285"/>
      <c r="W205" s="409" t="b">
        <f>W192</f>
        <v>0</v>
      </c>
    </row>
    <row r="206" spans="1:23" ht="5.0999999999999996" customHeight="1" x14ac:dyDescent="0.2">
      <c r="C206" s="354"/>
      <c r="D206" s="358"/>
      <c r="E206" s="355"/>
      <c r="F206" s="355"/>
      <c r="G206" s="355"/>
      <c r="H206" s="355"/>
      <c r="I206" s="355"/>
      <c r="J206" s="355"/>
      <c r="K206" s="355"/>
      <c r="L206" s="355"/>
      <c r="M206" s="355"/>
      <c r="N206" s="356"/>
      <c r="O206" s="20"/>
      <c r="W206" s="403"/>
    </row>
    <row r="207" spans="1:23" ht="12.75" customHeight="1" thickBot="1" x14ac:dyDescent="0.25">
      <c r="C207" s="354"/>
      <c r="D207" s="358"/>
      <c r="E207" s="360"/>
      <c r="F207" s="1199" t="str">
        <f>Translations!$B$210</f>
        <v>Référence de fichiers externes, le cas échéant</v>
      </c>
      <c r="G207" s="1199"/>
      <c r="H207" s="1199"/>
      <c r="I207" s="1199"/>
      <c r="J207" s="1199"/>
      <c r="K207" s="1049"/>
      <c r="L207" s="1049"/>
      <c r="M207" s="1049"/>
      <c r="N207" s="1049"/>
      <c r="O207" s="20"/>
      <c r="W207" s="410" t="b">
        <f>W205</f>
        <v>0</v>
      </c>
    </row>
    <row r="208" spans="1:23" s="21" customFormat="1" ht="12.75" x14ac:dyDescent="0.2">
      <c r="A208" s="19"/>
      <c r="B208" s="38"/>
      <c r="C208" s="373"/>
      <c r="D208" s="374"/>
      <c r="E208" s="374"/>
      <c r="F208" s="374"/>
      <c r="G208" s="374"/>
      <c r="H208" s="374"/>
      <c r="I208" s="374"/>
      <c r="J208" s="374"/>
      <c r="K208" s="374"/>
      <c r="L208" s="374"/>
      <c r="M208" s="374"/>
      <c r="N208" s="375"/>
      <c r="O208" s="20"/>
      <c r="P208" s="274"/>
      <c r="Q208" s="274"/>
      <c r="R208" s="274"/>
      <c r="S208" s="25"/>
      <c r="T208" s="24"/>
      <c r="U208" s="24"/>
      <c r="V208" s="24"/>
      <c r="W208" s="267"/>
    </row>
    <row r="209" spans="1:25" s="21" customFormat="1" ht="15" thickBot="1" x14ac:dyDescent="0.25">
      <c r="A209" s="19"/>
      <c r="B209" s="38"/>
      <c r="C209" s="38"/>
      <c r="D209" s="38"/>
      <c r="E209" s="38"/>
      <c r="F209" s="38"/>
      <c r="G209" s="38"/>
      <c r="H209" s="38"/>
      <c r="I209" s="38"/>
      <c r="J209" s="38"/>
      <c r="K209" s="38"/>
      <c r="L209" s="38"/>
      <c r="M209" s="38"/>
      <c r="N209" s="38"/>
      <c r="O209" s="20"/>
      <c r="P209" s="274"/>
      <c r="Q209" s="274"/>
      <c r="R209" s="25"/>
      <c r="S209" s="25"/>
      <c r="T209" s="24"/>
      <c r="U209" s="24"/>
      <c r="V209" s="24"/>
      <c r="W209" s="267"/>
      <c r="X209" s="273"/>
      <c r="Y209" s="273"/>
    </row>
    <row r="210" spans="1:25" s="21" customFormat="1" ht="12.75" customHeight="1" thickBot="1" x14ac:dyDescent="0.3">
      <c r="A210" s="19"/>
      <c r="B210" s="38"/>
      <c r="C210" s="315"/>
      <c r="D210" s="315"/>
      <c r="E210" s="315"/>
      <c r="F210" s="315"/>
      <c r="G210" s="315"/>
      <c r="H210" s="315"/>
      <c r="I210" s="315"/>
      <c r="J210" s="315"/>
      <c r="K210" s="315"/>
      <c r="L210" s="315"/>
      <c r="M210" s="315"/>
      <c r="N210" s="315"/>
      <c r="O210" s="20"/>
      <c r="P210" s="24"/>
      <c r="Q210" s="24"/>
      <c r="R210" s="25"/>
      <c r="S210" s="25"/>
      <c r="T210" s="24"/>
      <c r="U210" s="24"/>
      <c r="V210" s="24"/>
      <c r="W210" s="267"/>
      <c r="X210" s="273"/>
      <c r="Y210" s="273"/>
    </row>
    <row r="211" spans="1:25" s="21" customFormat="1" ht="15" customHeight="1" thickBot="1" x14ac:dyDescent="0.3">
      <c r="A211" s="274"/>
      <c r="B211" s="416"/>
      <c r="C211" s="418">
        <f>C30+1</f>
        <v>2</v>
      </c>
      <c r="D211" s="1242" t="str">
        <f>Translations!$B$386</f>
        <v>Sous-installation avec méthode alternative:</v>
      </c>
      <c r="E211" s="1243"/>
      <c r="F211" s="1243"/>
      <c r="G211" s="1243"/>
      <c r="H211" s="1244"/>
      <c r="I211" s="1245" t="str">
        <f>INDEX(EUconst_FallBackListNames,$C211)</f>
        <v>Sous-installation avec référentiel de chaleur, non-CL | non-MACF)</v>
      </c>
      <c r="J211" s="1246"/>
      <c r="K211" s="1246"/>
      <c r="L211" s="1247"/>
      <c r="M211" s="1248" t="str">
        <f>IF(ISBLANK(INDEX(CNTR_FallBackSubInstRelevant,C211)),"",IF(INDEX(CNTR_FallBackSubInstRelevant,C211),EUConst_Relevant,EUConst_NotRelevant))</f>
        <v/>
      </c>
      <c r="N211" s="1249"/>
      <c r="O211" s="20"/>
      <c r="P211" s="417">
        <f>C211</f>
        <v>2</v>
      </c>
      <c r="Q211" s="274"/>
      <c r="R211" s="274"/>
      <c r="S211" s="274"/>
      <c r="T211" s="274"/>
      <c r="U211" s="25"/>
      <c r="V211" s="347" t="s">
        <v>891</v>
      </c>
      <c r="W211" s="398" t="b">
        <f>AND(CNTR_ExistSubInstEntries,M211=EUConst_NotRelevant)</f>
        <v>0</v>
      </c>
    </row>
    <row r="212" spans="1:25" s="21" customFormat="1" ht="12.75" customHeight="1" thickBot="1" x14ac:dyDescent="0.25">
      <c r="A212" s="274"/>
      <c r="B212" s="38"/>
      <c r="C212" s="312"/>
      <c r="D212" s="313"/>
      <c r="E212" s="313"/>
      <c r="F212" s="313"/>
      <c r="G212" s="313"/>
      <c r="H212" s="314"/>
      <c r="I212" s="1237" t="str">
        <f>IF(M211=EUConst_NotRelevant,HYPERLINK(Q212,EUconst_MsgGoToNextSubInst),IF(M211=EUConst_Relevant,HYPERLINK("",EUconst_MsgEnterThisSection),""))</f>
        <v/>
      </c>
      <c r="J212" s="1238"/>
      <c r="K212" s="1238"/>
      <c r="L212" s="1238"/>
      <c r="M212" s="1239"/>
      <c r="N212" s="1240"/>
      <c r="O212" s="20"/>
      <c r="P212" s="24" t="s">
        <v>441</v>
      </c>
      <c r="Q212" s="414" t="str">
        <f>"#JUMP_G"&amp;P211+1</f>
        <v>#JUMP_G3</v>
      </c>
      <c r="R212" s="24"/>
      <c r="S212" s="24"/>
      <c r="T212" s="24"/>
      <c r="U212" s="25"/>
      <c r="V212" s="25"/>
      <c r="W212" s="401"/>
      <c r="X212" s="273"/>
      <c r="Y212" s="273"/>
    </row>
    <row r="213" spans="1:25" ht="5.0999999999999996" customHeight="1" x14ac:dyDescent="0.2">
      <c r="C213" s="316"/>
      <c r="D213" s="317"/>
      <c r="E213" s="317"/>
      <c r="F213" s="317"/>
      <c r="G213" s="317"/>
      <c r="H213" s="317"/>
      <c r="I213" s="317"/>
      <c r="J213" s="317"/>
      <c r="K213" s="317"/>
      <c r="L213" s="317"/>
      <c r="M213" s="317"/>
      <c r="N213" s="318"/>
      <c r="O213" s="20"/>
      <c r="U213" s="25"/>
      <c r="V213" s="25"/>
      <c r="W213" s="401"/>
    </row>
    <row r="214" spans="1:25" ht="12.75" customHeight="1" x14ac:dyDescent="0.2">
      <c r="C214" s="250"/>
      <c r="D214" s="22" t="s">
        <v>112</v>
      </c>
      <c r="E214" s="1062" t="str">
        <f>Translations!$B$297</f>
        <v>Limites du système de la sous-installation</v>
      </c>
      <c r="F214" s="1062"/>
      <c r="G214" s="1062"/>
      <c r="H214" s="1062"/>
      <c r="I214" s="1062"/>
      <c r="J214" s="1062"/>
      <c r="K214" s="1062"/>
      <c r="L214" s="1062"/>
      <c r="M214" s="1062"/>
      <c r="N214" s="1176"/>
      <c r="O214" s="20"/>
      <c r="U214" s="25"/>
      <c r="V214" s="25"/>
      <c r="W214" s="401"/>
    </row>
    <row r="215" spans="1:25" ht="5.0999999999999996" customHeight="1" x14ac:dyDescent="0.2">
      <c r="B215" s="273"/>
      <c r="C215" s="250"/>
      <c r="N215" s="251"/>
      <c r="O215" s="20"/>
      <c r="U215" s="25"/>
      <c r="V215" s="25"/>
      <c r="W215" s="401"/>
    </row>
    <row r="216" spans="1:25" ht="12.75" customHeight="1" x14ac:dyDescent="0.2">
      <c r="B216" s="273"/>
      <c r="C216" s="250"/>
      <c r="D216" s="569" t="s">
        <v>118</v>
      </c>
      <c r="E216" s="1108" t="str">
        <f>Translations!$B$249</f>
        <v>Informations relatives à la méthode appliquée</v>
      </c>
      <c r="F216" s="1108"/>
      <c r="G216" s="1108"/>
      <c r="H216" s="1108"/>
      <c r="I216" s="1108"/>
      <c r="J216" s="1108"/>
      <c r="K216" s="1108"/>
      <c r="L216" s="1108"/>
      <c r="M216" s="1108"/>
      <c r="N216" s="1148"/>
      <c r="O216" s="20"/>
      <c r="U216" s="25"/>
      <c r="V216" s="25"/>
      <c r="W216" s="401"/>
    </row>
    <row r="217" spans="1:25" ht="5.0999999999999996" customHeight="1" x14ac:dyDescent="0.2">
      <c r="B217" s="273"/>
      <c r="C217" s="250"/>
      <c r="D217" s="27"/>
      <c r="E217" s="1106"/>
      <c r="F217" s="1106"/>
      <c r="G217" s="1106"/>
      <c r="H217" s="1106"/>
      <c r="I217" s="1106"/>
      <c r="J217" s="1106"/>
      <c r="K217" s="1106"/>
      <c r="L217" s="1106"/>
      <c r="M217" s="1106"/>
      <c r="N217" s="1177"/>
      <c r="O217" s="20"/>
    </row>
    <row r="218" spans="1:25" ht="50.1" customHeight="1" x14ac:dyDescent="0.2">
      <c r="B218" s="273"/>
      <c r="C218" s="250"/>
      <c r="D218" s="569"/>
      <c r="E218" s="1178"/>
      <c r="F218" s="1179"/>
      <c r="G218" s="1179"/>
      <c r="H218" s="1179"/>
      <c r="I218" s="1179"/>
      <c r="J218" s="1179"/>
      <c r="K218" s="1179"/>
      <c r="L218" s="1179"/>
      <c r="M218" s="1179"/>
      <c r="N218" s="1180"/>
      <c r="O218" s="20"/>
    </row>
    <row r="219" spans="1:25" ht="5.0999999999999996" customHeight="1" x14ac:dyDescent="0.2">
      <c r="B219" s="273"/>
      <c r="C219" s="250"/>
      <c r="D219" s="569"/>
      <c r="N219" s="251"/>
      <c r="O219" s="20"/>
    </row>
    <row r="220" spans="1:25" ht="12.75" customHeight="1" x14ac:dyDescent="0.2">
      <c r="B220" s="273"/>
      <c r="C220" s="250"/>
      <c r="D220" s="569" t="s">
        <v>119</v>
      </c>
      <c r="E220" s="1181" t="str">
        <f>Translations!$B$210</f>
        <v>Référence de fichiers externes, le cas échéant</v>
      </c>
      <c r="F220" s="1181"/>
      <c r="G220" s="1181"/>
      <c r="H220" s="1181"/>
      <c r="I220" s="1181"/>
      <c r="J220" s="1182"/>
      <c r="K220" s="1049"/>
      <c r="L220" s="1049"/>
      <c r="M220" s="1049"/>
      <c r="N220" s="1049"/>
      <c r="O220" s="20"/>
    </row>
    <row r="221" spans="1:25" ht="5.0999999999999996" customHeight="1" x14ac:dyDescent="0.2">
      <c r="B221" s="273"/>
      <c r="C221" s="250"/>
      <c r="D221" s="569"/>
      <c r="N221" s="251"/>
      <c r="O221" s="20"/>
    </row>
    <row r="222" spans="1:25" ht="12.75" customHeight="1" x14ac:dyDescent="0.2">
      <c r="B222" s="273"/>
      <c r="C222" s="250"/>
      <c r="D222" s="27" t="s">
        <v>120</v>
      </c>
      <c r="E222" s="1181" t="str">
        <f>Translations!$B$305</f>
        <v>Référence d’un schéma de procédé distinct détaillé, s’il y a lieu</v>
      </c>
      <c r="F222" s="1181"/>
      <c r="G222" s="1181"/>
      <c r="H222" s="1181"/>
      <c r="I222" s="1181"/>
      <c r="J222" s="1182"/>
      <c r="K222" s="1049"/>
      <c r="L222" s="1049"/>
      <c r="M222" s="1049"/>
      <c r="N222" s="1049"/>
      <c r="O222" s="20"/>
    </row>
    <row r="223" spans="1:25" ht="5.0999999999999996" customHeight="1" x14ac:dyDescent="0.2">
      <c r="B223" s="273"/>
      <c r="C223" s="250"/>
      <c r="D223" s="569"/>
      <c r="N223" s="251"/>
      <c r="O223" s="20"/>
    </row>
    <row r="224" spans="1:25" ht="5.0999999999999996" customHeight="1" x14ac:dyDescent="0.2">
      <c r="B224" s="273"/>
      <c r="C224" s="261"/>
      <c r="D224" s="264"/>
      <c r="E224" s="262"/>
      <c r="F224" s="262"/>
      <c r="G224" s="262"/>
      <c r="H224" s="262"/>
      <c r="I224" s="262"/>
      <c r="J224" s="262"/>
      <c r="K224" s="262"/>
      <c r="L224" s="262"/>
      <c r="M224" s="262"/>
      <c r="N224" s="263"/>
      <c r="O224" s="20"/>
    </row>
    <row r="225" spans="1:23" ht="12.75" customHeight="1" x14ac:dyDescent="0.2">
      <c r="B225" s="273"/>
      <c r="C225" s="250"/>
      <c r="D225" s="22" t="s">
        <v>113</v>
      </c>
      <c r="E225" s="1062" t="str">
        <f>Translations!$B$388</f>
        <v>Méthode de détermination des niveaux d’activité annuels</v>
      </c>
      <c r="F225" s="1062"/>
      <c r="G225" s="1062"/>
      <c r="H225" s="1062"/>
      <c r="I225" s="1062"/>
      <c r="J225" s="1062"/>
      <c r="K225" s="1062"/>
      <c r="L225" s="1062"/>
      <c r="M225" s="1062"/>
      <c r="N225" s="1176"/>
      <c r="O225" s="20"/>
      <c r="P225" s="280"/>
      <c r="S225" s="285"/>
      <c r="T225" s="285"/>
    </row>
    <row r="226" spans="1:23" ht="5.0999999999999996" customHeight="1" x14ac:dyDescent="0.2">
      <c r="B226" s="273"/>
      <c r="C226" s="250"/>
      <c r="D226" s="569"/>
      <c r="E226" s="569"/>
      <c r="F226" s="569"/>
      <c r="G226" s="569"/>
      <c r="H226" s="569"/>
      <c r="I226" s="569"/>
      <c r="J226" s="569"/>
      <c r="K226" s="569"/>
      <c r="L226" s="569"/>
      <c r="M226" s="569"/>
      <c r="N226" s="570"/>
      <c r="O226" s="20"/>
      <c r="P226" s="24"/>
    </row>
    <row r="227" spans="1:23" ht="12.75" customHeight="1" x14ac:dyDescent="0.2">
      <c r="B227" s="273"/>
      <c r="C227" s="250"/>
      <c r="D227" s="569" t="s">
        <v>119</v>
      </c>
      <c r="E227" s="1108" t="str">
        <f>Translations!$B$249</f>
        <v>Informations relatives à la méthode appliquée</v>
      </c>
      <c r="F227" s="1108"/>
      <c r="G227" s="1108"/>
      <c r="H227" s="1108"/>
      <c r="I227" s="1108"/>
      <c r="J227" s="1108"/>
      <c r="K227" s="1108"/>
      <c r="L227" s="1108"/>
      <c r="M227" s="1108"/>
      <c r="N227" s="1148"/>
      <c r="O227" s="20"/>
      <c r="P227" s="280"/>
    </row>
    <row r="228" spans="1:23" ht="25.5" customHeight="1" x14ac:dyDescent="0.2">
      <c r="B228" s="273"/>
      <c r="C228" s="250"/>
      <c r="I228" s="1112" t="str">
        <f>Translations!$B$254</f>
        <v>Source de données</v>
      </c>
      <c r="J228" s="1112"/>
      <c r="K228" s="1112" t="str">
        <f>Translations!$B$255</f>
        <v>Autre source de données (le cas échéant)</v>
      </c>
      <c r="L228" s="1112"/>
      <c r="M228" s="1112" t="str">
        <f>Translations!$B$255</f>
        <v>Autre source de données (le cas échéant)</v>
      </c>
      <c r="N228" s="1112"/>
      <c r="O228" s="20"/>
      <c r="P228" s="280"/>
    </row>
    <row r="229" spans="1:23" ht="12.75" customHeight="1" x14ac:dyDescent="0.2">
      <c r="B229" s="273"/>
      <c r="C229" s="250"/>
      <c r="D229" s="569"/>
      <c r="E229" s="135" t="s">
        <v>864</v>
      </c>
      <c r="F229" s="1074" t="str">
        <f>Translations!$B$273</f>
        <v>Quantification des flux de chaleur mesurable</v>
      </c>
      <c r="G229" s="1074"/>
      <c r="H229" s="1075"/>
      <c r="I229" s="1087"/>
      <c r="J229" s="1088"/>
      <c r="K229" s="1089"/>
      <c r="L229" s="1090"/>
      <c r="M229" s="1089"/>
      <c r="N229" s="1091"/>
      <c r="O229" s="20"/>
    </row>
    <row r="230" spans="1:23" ht="12.75" customHeight="1" x14ac:dyDescent="0.2">
      <c r="B230" s="273"/>
      <c r="C230" s="250"/>
      <c r="D230" s="569"/>
      <c r="E230" s="135" t="s">
        <v>865</v>
      </c>
      <c r="F230" s="1074" t="str">
        <f>Translations!$B$274</f>
        <v xml:space="preserve">Flux de chaleur mesurable nette </v>
      </c>
      <c r="G230" s="1074"/>
      <c r="H230" s="1075"/>
      <c r="I230" s="1087"/>
      <c r="J230" s="1088"/>
      <c r="K230" s="1089"/>
      <c r="L230" s="1090"/>
      <c r="M230" s="1089"/>
      <c r="N230" s="1091"/>
      <c r="O230" s="20"/>
    </row>
    <row r="231" spans="1:23" ht="5.0999999999999996" customHeight="1" x14ac:dyDescent="0.2">
      <c r="B231" s="273"/>
      <c r="C231" s="250"/>
      <c r="D231" s="569"/>
      <c r="N231" s="251"/>
      <c r="O231" s="20"/>
      <c r="P231" s="280"/>
    </row>
    <row r="232" spans="1:23" ht="12.75" customHeight="1" x14ac:dyDescent="0.2">
      <c r="B232" s="273"/>
      <c r="C232" s="250"/>
      <c r="D232" s="569"/>
      <c r="E232" s="135" t="s">
        <v>866</v>
      </c>
      <c r="F232" s="1076" t="str">
        <f>Translations!$B$257</f>
        <v>Description de la méthode appliquée</v>
      </c>
      <c r="G232" s="1076"/>
      <c r="H232" s="1076"/>
      <c r="I232" s="1076"/>
      <c r="J232" s="1076"/>
      <c r="K232" s="1076"/>
      <c r="L232" s="1076"/>
      <c r="M232" s="1076"/>
      <c r="N232" s="1167"/>
      <c r="O232" s="20"/>
      <c r="P232" s="280"/>
    </row>
    <row r="233" spans="1:23" ht="5.0999999999999996" customHeight="1" x14ac:dyDescent="0.2">
      <c r="B233" s="273"/>
      <c r="C233" s="250"/>
      <c r="E233" s="252"/>
      <c r="F233" s="571"/>
      <c r="G233" s="572"/>
      <c r="H233" s="572"/>
      <c r="I233" s="572"/>
      <c r="J233" s="572"/>
      <c r="K233" s="572"/>
      <c r="L233" s="572"/>
      <c r="M233" s="572"/>
      <c r="N233" s="578"/>
      <c r="O233" s="20"/>
    </row>
    <row r="234" spans="1:23" ht="12.75" customHeight="1" x14ac:dyDescent="0.2">
      <c r="C234" s="250"/>
      <c r="D234" s="569"/>
      <c r="E234" s="135"/>
      <c r="F234" s="1135" t="str">
        <f>IF(M211=EUConst_Relevant,HYPERLINK("#" &amp; Q234,EUConst_MsgDescription),"")</f>
        <v/>
      </c>
      <c r="G234" s="1114"/>
      <c r="H234" s="1114"/>
      <c r="I234" s="1114"/>
      <c r="J234" s="1114"/>
      <c r="K234" s="1114"/>
      <c r="L234" s="1114"/>
      <c r="M234" s="1114"/>
      <c r="N234" s="1115"/>
      <c r="O234" s="20"/>
      <c r="P234" s="24" t="s">
        <v>441</v>
      </c>
      <c r="Q234" s="414" t="str">
        <f>"#"&amp;ADDRESS(ROW($C$11),COLUMN($C$11))</f>
        <v>#$C$11</v>
      </c>
    </row>
    <row r="235" spans="1:23" ht="5.0999999999999996" customHeight="1" x14ac:dyDescent="0.2">
      <c r="C235" s="250"/>
      <c r="D235" s="569"/>
      <c r="E235" s="26"/>
      <c r="F235" s="1194"/>
      <c r="G235" s="1194"/>
      <c r="H235" s="1194"/>
      <c r="I235" s="1194"/>
      <c r="J235" s="1194"/>
      <c r="K235" s="1194"/>
      <c r="L235" s="1194"/>
      <c r="M235" s="1194"/>
      <c r="N235" s="1195"/>
      <c r="O235" s="20"/>
      <c r="P235" s="280"/>
    </row>
    <row r="236" spans="1:23" s="278" customFormat="1" ht="50.1" customHeight="1" x14ac:dyDescent="0.2">
      <c r="A236" s="274"/>
      <c r="B236" s="12"/>
      <c r="C236" s="250"/>
      <c r="D236" s="26"/>
      <c r="E236" s="26"/>
      <c r="F236" s="1077"/>
      <c r="G236" s="1078"/>
      <c r="H236" s="1078"/>
      <c r="I236" s="1078"/>
      <c r="J236" s="1078"/>
      <c r="K236" s="1078"/>
      <c r="L236" s="1078"/>
      <c r="M236" s="1078"/>
      <c r="N236" s="1079"/>
      <c r="O236" s="20"/>
      <c r="P236" s="284"/>
      <c r="Q236" s="285"/>
      <c r="R236" s="285"/>
      <c r="S236" s="274"/>
      <c r="T236" s="274"/>
      <c r="U236" s="274"/>
      <c r="V236" s="274"/>
      <c r="W236" s="293"/>
    </row>
    <row r="237" spans="1:23" ht="5.0999999999999996" customHeight="1" x14ac:dyDescent="0.2">
      <c r="C237" s="250"/>
      <c r="D237" s="569"/>
      <c r="N237" s="251"/>
      <c r="O237" s="20"/>
    </row>
    <row r="238" spans="1:23" ht="12.75" customHeight="1" x14ac:dyDescent="0.2">
      <c r="C238" s="250"/>
      <c r="D238" s="569"/>
      <c r="E238" s="135" t="s">
        <v>867</v>
      </c>
      <c r="F238" s="1120" t="str">
        <f>Translations!$B$210</f>
        <v>Référence de fichiers externes, le cas échéant</v>
      </c>
      <c r="G238" s="1120"/>
      <c r="H238" s="1120"/>
      <c r="I238" s="1120"/>
      <c r="J238" s="1120"/>
      <c r="K238" s="1049"/>
      <c r="L238" s="1049"/>
      <c r="M238" s="1049"/>
      <c r="N238" s="1049"/>
      <c r="O238" s="20"/>
      <c r="W238" s="384" t="s">
        <v>417</v>
      </c>
    </row>
    <row r="239" spans="1:23" ht="5.0999999999999996" customHeight="1" thickBot="1" x14ac:dyDescent="0.25">
      <c r="C239" s="250"/>
      <c r="D239" s="569"/>
      <c r="N239" s="251"/>
      <c r="O239" s="20"/>
      <c r="P239" s="280"/>
      <c r="W239" s="274"/>
    </row>
    <row r="240" spans="1:23" ht="12.75" customHeight="1" x14ac:dyDescent="0.2">
      <c r="C240" s="250"/>
      <c r="D240" s="569" t="s">
        <v>119</v>
      </c>
      <c r="E240" s="1102" t="str">
        <f>Translations!$B$258</f>
        <v>La hiérarchie a-t-elle été respectée?</v>
      </c>
      <c r="F240" s="1102"/>
      <c r="G240" s="1102"/>
      <c r="H240" s="1103"/>
      <c r="I240" s="291"/>
      <c r="J240" s="298" t="str">
        <f>Translations!$B$259</f>
        <v xml:space="preserve"> Si tel n'est pas le cas, pourquoi?</v>
      </c>
      <c r="K240" s="1087"/>
      <c r="L240" s="1088"/>
      <c r="M240" s="1088"/>
      <c r="N240" s="1104"/>
      <c r="O240" s="20"/>
      <c r="P240" s="280"/>
      <c r="W240" s="407" t="b">
        <f>AND(I240&lt;&gt;"",I240=TRUE)</f>
        <v>0</v>
      </c>
    </row>
    <row r="241" spans="2:23" ht="5.0999999999999996" customHeight="1" x14ac:dyDescent="0.2">
      <c r="C241" s="250"/>
      <c r="E241" s="575"/>
      <c r="F241" s="575"/>
      <c r="G241" s="575"/>
      <c r="H241" s="575"/>
      <c r="I241" s="575"/>
      <c r="J241" s="575"/>
      <c r="K241" s="575"/>
      <c r="L241" s="575"/>
      <c r="M241" s="575"/>
      <c r="N241" s="583"/>
      <c r="O241" s="20"/>
      <c r="P241" s="280"/>
      <c r="W241" s="403"/>
    </row>
    <row r="242" spans="2:23" ht="12.75" customHeight="1" x14ac:dyDescent="0.2">
      <c r="C242" s="250"/>
      <c r="D242" s="12"/>
      <c r="E242" s="12"/>
      <c r="F242" s="1076" t="str">
        <f>Translations!$B$264</f>
        <v>Autres précisions concernant l’écart pris rapport à la hiérarchie</v>
      </c>
      <c r="G242" s="1076"/>
      <c r="H242" s="1076"/>
      <c r="I242" s="1076"/>
      <c r="J242" s="1076"/>
      <c r="K242" s="1076"/>
      <c r="L242" s="1076"/>
      <c r="M242" s="1076"/>
      <c r="N242" s="1167"/>
      <c r="O242" s="20"/>
      <c r="P242" s="280"/>
      <c r="W242" s="403"/>
    </row>
    <row r="243" spans="2:23" ht="25.5" customHeight="1" thickBot="1" x14ac:dyDescent="0.25">
      <c r="C243" s="250"/>
      <c r="D243" s="12"/>
      <c r="E243" s="12"/>
      <c r="F243" s="1168"/>
      <c r="G243" s="1169"/>
      <c r="H243" s="1169"/>
      <c r="I243" s="1169"/>
      <c r="J243" s="1169"/>
      <c r="K243" s="1169"/>
      <c r="L243" s="1169"/>
      <c r="M243" s="1169"/>
      <c r="N243" s="1170"/>
      <c r="O243" s="20"/>
      <c r="P243" s="280"/>
      <c r="W243" s="300" t="b">
        <f>W240</f>
        <v>0</v>
      </c>
    </row>
    <row r="244" spans="2:23" ht="5.0999999999999996" customHeight="1" x14ac:dyDescent="0.2">
      <c r="C244" s="250"/>
      <c r="D244" s="569"/>
      <c r="N244" s="251"/>
      <c r="O244" s="20"/>
    </row>
    <row r="245" spans="2:23" ht="12.75" customHeight="1" x14ac:dyDescent="0.2">
      <c r="C245" s="250"/>
      <c r="D245" s="27" t="s">
        <v>120</v>
      </c>
      <c r="E245" s="1171" t="str">
        <f>Translations!$B$828</f>
        <v>Description de la méthode utilisée aux fins du suivi des marchandises et produits fabriqués</v>
      </c>
      <c r="F245" s="1171"/>
      <c r="G245" s="1171"/>
      <c r="H245" s="1171"/>
      <c r="I245" s="1171"/>
      <c r="J245" s="1171"/>
      <c r="K245" s="1171"/>
      <c r="L245" s="1171"/>
      <c r="M245" s="1171"/>
      <c r="N245" s="1172"/>
      <c r="O245" s="20"/>
    </row>
    <row r="246" spans="2:23" ht="5.0999999999999996" customHeight="1" x14ac:dyDescent="0.2">
      <c r="B246" s="273"/>
      <c r="C246" s="250"/>
      <c r="E246" s="252"/>
      <c r="F246" s="571"/>
      <c r="G246" s="572"/>
      <c r="H246" s="572"/>
      <c r="I246" s="572"/>
      <c r="J246" s="572"/>
      <c r="K246" s="572"/>
      <c r="L246" s="572"/>
      <c r="M246" s="572"/>
      <c r="N246" s="578"/>
      <c r="O246" s="20"/>
    </row>
    <row r="247" spans="2:23" ht="12.75" customHeight="1" x14ac:dyDescent="0.2">
      <c r="B247" s="273"/>
      <c r="C247" s="250"/>
      <c r="D247" s="569"/>
      <c r="E247" s="135"/>
      <c r="F247" s="1135" t="str">
        <f>IF(M211=EUConst_Relevant,HYPERLINK("#" &amp; Q247,EUConst_MsgDescription),"")</f>
        <v/>
      </c>
      <c r="G247" s="1114"/>
      <c r="H247" s="1114"/>
      <c r="I247" s="1114"/>
      <c r="J247" s="1114"/>
      <c r="K247" s="1114"/>
      <c r="L247" s="1114"/>
      <c r="M247" s="1114"/>
      <c r="N247" s="1115"/>
      <c r="O247" s="20"/>
      <c r="P247" s="24" t="s">
        <v>441</v>
      </c>
      <c r="Q247" s="414" t="str">
        <f>"#"&amp;ADDRESS(ROW($C$11),COLUMN($C$11))</f>
        <v>#$C$11</v>
      </c>
    </row>
    <row r="248" spans="2:23" ht="5.0999999999999996" customHeight="1" x14ac:dyDescent="0.2">
      <c r="B248" s="273"/>
      <c r="C248" s="250"/>
      <c r="D248" s="569"/>
      <c r="E248" s="26"/>
      <c r="F248" s="1194"/>
      <c r="G248" s="1194"/>
      <c r="H248" s="1194"/>
      <c r="I248" s="1194"/>
      <c r="J248" s="1194"/>
      <c r="K248" s="1194"/>
      <c r="L248" s="1194"/>
      <c r="M248" s="1194"/>
      <c r="N248" s="1195"/>
      <c r="O248" s="20"/>
      <c r="P248" s="280"/>
    </row>
    <row r="249" spans="2:23" ht="50.1" customHeight="1" x14ac:dyDescent="0.2">
      <c r="B249" s="273"/>
      <c r="C249" s="250"/>
      <c r="D249" s="569"/>
      <c r="E249" s="296"/>
      <c r="F249" s="1087"/>
      <c r="G249" s="1088"/>
      <c r="H249" s="1088"/>
      <c r="I249" s="1088"/>
      <c r="J249" s="1088"/>
      <c r="K249" s="1088"/>
      <c r="L249" s="1088"/>
      <c r="M249" s="1088"/>
      <c r="N249" s="1104"/>
      <c r="O249" s="20"/>
    </row>
    <row r="250" spans="2:23" ht="5.0999999999999996" customHeight="1" x14ac:dyDescent="0.2">
      <c r="B250" s="273"/>
      <c r="C250" s="385"/>
      <c r="D250" s="387"/>
      <c r="E250" s="392"/>
      <c r="F250" s="580"/>
      <c r="G250" s="580"/>
      <c r="H250" s="580"/>
      <c r="I250" s="580"/>
      <c r="J250" s="580"/>
      <c r="K250" s="580"/>
      <c r="L250" s="580"/>
      <c r="M250" s="580"/>
      <c r="N250" s="393"/>
      <c r="O250" s="20"/>
      <c r="P250" s="280"/>
      <c r="R250" s="285"/>
    </row>
    <row r="251" spans="2:23" ht="12.75" customHeight="1" x14ac:dyDescent="0.2">
      <c r="B251" s="273"/>
      <c r="C251" s="394"/>
      <c r="D251" s="395"/>
      <c r="E251" s="395"/>
      <c r="F251" s="395"/>
      <c r="G251" s="395"/>
      <c r="H251" s="395"/>
      <c r="I251" s="395"/>
      <c r="J251" s="395"/>
      <c r="K251" s="395"/>
      <c r="L251" s="395"/>
      <c r="M251" s="395"/>
      <c r="N251" s="396"/>
      <c r="O251" s="20"/>
    </row>
    <row r="252" spans="2:23" ht="15" customHeight="1" x14ac:dyDescent="0.2">
      <c r="B252" s="273"/>
      <c r="C252" s="354"/>
      <c r="D252" s="1203" t="str">
        <f>Translations!$B$329</f>
        <v>Données requises pour déterminer le taux d’amélioration du référentiel conformément à l’article 10 bis, paragraphe 2, de la directive</v>
      </c>
      <c r="E252" s="1204"/>
      <c r="F252" s="1204"/>
      <c r="G252" s="1204"/>
      <c r="H252" s="1204"/>
      <c r="I252" s="1204"/>
      <c r="J252" s="1204"/>
      <c r="K252" s="1204"/>
      <c r="L252" s="1204"/>
      <c r="M252" s="1204"/>
      <c r="N252" s="1205"/>
      <c r="O252" s="20"/>
    </row>
    <row r="253" spans="2:23" ht="5.0999999999999996" customHeight="1" x14ac:dyDescent="0.2">
      <c r="B253" s="273"/>
      <c r="C253" s="354"/>
      <c r="D253" s="355"/>
      <c r="E253" s="355"/>
      <c r="F253" s="355"/>
      <c r="G253" s="355"/>
      <c r="H253" s="355"/>
      <c r="I253" s="355"/>
      <c r="J253" s="355"/>
      <c r="K253" s="355"/>
      <c r="L253" s="355"/>
      <c r="M253" s="355"/>
      <c r="N253" s="356"/>
      <c r="O253" s="20"/>
    </row>
    <row r="254" spans="2:23" ht="12.75" customHeight="1" x14ac:dyDescent="0.2">
      <c r="B254" s="273"/>
      <c r="C254" s="354"/>
      <c r="D254" s="357" t="s">
        <v>114</v>
      </c>
      <c r="E254" s="1206" t="str">
        <f>Translations!$B$330</f>
        <v>Émissions directement attribuables</v>
      </c>
      <c r="F254" s="1206"/>
      <c r="G254" s="1206"/>
      <c r="H254" s="1206"/>
      <c r="I254" s="1206"/>
      <c r="J254" s="1206"/>
      <c r="K254" s="1206"/>
      <c r="L254" s="1206"/>
      <c r="M254" s="1206"/>
      <c r="N254" s="1207"/>
      <c r="O254" s="20"/>
    </row>
    <row r="255" spans="2:23" ht="5.0999999999999996" customHeight="1" x14ac:dyDescent="0.2">
      <c r="B255" s="273"/>
      <c r="C255" s="354"/>
      <c r="D255" s="355"/>
      <c r="E255" s="359"/>
      <c r="F255" s="577"/>
      <c r="G255" s="584"/>
      <c r="H255" s="584"/>
      <c r="I255" s="584"/>
      <c r="J255" s="584"/>
      <c r="K255" s="584"/>
      <c r="L255" s="584"/>
      <c r="M255" s="584"/>
      <c r="N255" s="585"/>
      <c r="O255" s="20"/>
    </row>
    <row r="256" spans="2:23" ht="12.75" customHeight="1" x14ac:dyDescent="0.2">
      <c r="B256" s="273"/>
      <c r="C256" s="354"/>
      <c r="D256" s="358"/>
      <c r="E256" s="360"/>
      <c r="F256" s="1135" t="str">
        <f>IF(M211=EUConst_Relevant,HYPERLINK("#" &amp; Q256,EUConst_MsgDescription),"")</f>
        <v/>
      </c>
      <c r="G256" s="1114"/>
      <c r="H256" s="1114"/>
      <c r="I256" s="1114"/>
      <c r="J256" s="1114"/>
      <c r="K256" s="1114"/>
      <c r="L256" s="1114"/>
      <c r="M256" s="1114"/>
      <c r="N256" s="1115"/>
      <c r="O256" s="20"/>
      <c r="P256" s="24" t="s">
        <v>441</v>
      </c>
      <c r="Q256" s="414" t="str">
        <f>"#"&amp;ADDRESS(ROW($C$11),COLUMN($C$11))</f>
        <v>#$C$11</v>
      </c>
    </row>
    <row r="257" spans="2:23" ht="5.0999999999999996" customHeight="1" x14ac:dyDescent="0.2">
      <c r="B257" s="273"/>
      <c r="C257" s="354"/>
      <c r="D257" s="358"/>
      <c r="E257" s="361"/>
      <c r="F257" s="1136"/>
      <c r="G257" s="1136"/>
      <c r="H257" s="1136"/>
      <c r="I257" s="1136"/>
      <c r="J257" s="1136"/>
      <c r="K257" s="1136"/>
      <c r="L257" s="1136"/>
      <c r="M257" s="1136"/>
      <c r="N257" s="1137"/>
      <c r="O257" s="20"/>
      <c r="P257" s="280"/>
    </row>
    <row r="258" spans="2:23" ht="50.1" customHeight="1" x14ac:dyDescent="0.2">
      <c r="B258" s="273"/>
      <c r="C258" s="354"/>
      <c r="D258" s="355"/>
      <c r="E258" s="355"/>
      <c r="F258" s="1117"/>
      <c r="G258" s="1118"/>
      <c r="H258" s="1118"/>
      <c r="I258" s="1118"/>
      <c r="J258" s="1118"/>
      <c r="K258" s="1118"/>
      <c r="L258" s="1118"/>
      <c r="M258" s="1118"/>
      <c r="N258" s="1119"/>
      <c r="O258" s="20"/>
    </row>
    <row r="259" spans="2:23" ht="5.0999999999999996" customHeight="1" x14ac:dyDescent="0.2">
      <c r="B259" s="273"/>
      <c r="C259" s="354"/>
      <c r="D259" s="355"/>
      <c r="E259" s="355"/>
      <c r="F259" s="355"/>
      <c r="G259" s="355"/>
      <c r="H259" s="355"/>
      <c r="I259" s="355"/>
      <c r="J259" s="355"/>
      <c r="K259" s="355"/>
      <c r="L259" s="355"/>
      <c r="M259" s="355"/>
      <c r="N259" s="356"/>
      <c r="O259" s="20"/>
    </row>
    <row r="260" spans="2:23" ht="12.75" customHeight="1" x14ac:dyDescent="0.2">
      <c r="B260" s="273"/>
      <c r="C260" s="354"/>
      <c r="D260" s="355"/>
      <c r="E260" s="355"/>
      <c r="F260" s="1199" t="str">
        <f>Translations!$B$210</f>
        <v>Référence de fichiers externes, le cas échéant</v>
      </c>
      <c r="G260" s="1199"/>
      <c r="H260" s="1199"/>
      <c r="I260" s="1199"/>
      <c r="J260" s="1199"/>
      <c r="K260" s="1049"/>
      <c r="L260" s="1049"/>
      <c r="M260" s="1049"/>
      <c r="N260" s="1049"/>
      <c r="O260" s="20"/>
    </row>
    <row r="261" spans="2:23" ht="5.0999999999999996" customHeight="1" x14ac:dyDescent="0.2">
      <c r="B261" s="273"/>
      <c r="C261" s="354"/>
      <c r="D261" s="358"/>
      <c r="E261" s="355"/>
      <c r="F261" s="355"/>
      <c r="G261" s="355"/>
      <c r="H261" s="355"/>
      <c r="I261" s="355"/>
      <c r="J261" s="355"/>
      <c r="K261" s="355"/>
      <c r="L261" s="355"/>
      <c r="M261" s="355"/>
      <c r="N261" s="356"/>
      <c r="O261" s="20"/>
    </row>
    <row r="262" spans="2:23" ht="5.0999999999999996" customHeight="1" x14ac:dyDescent="0.2">
      <c r="B262" s="273"/>
      <c r="C262" s="351"/>
      <c r="D262" s="364"/>
      <c r="E262" s="352"/>
      <c r="F262" s="352"/>
      <c r="G262" s="352"/>
      <c r="H262" s="352"/>
      <c r="I262" s="352"/>
      <c r="J262" s="352"/>
      <c r="K262" s="352"/>
      <c r="L262" s="352"/>
      <c r="M262" s="352"/>
      <c r="N262" s="353"/>
      <c r="O262" s="20"/>
    </row>
    <row r="263" spans="2:23" ht="12.75" customHeight="1" x14ac:dyDescent="0.2">
      <c r="B263" s="273"/>
      <c r="C263" s="354"/>
      <c r="D263" s="357" t="s">
        <v>115</v>
      </c>
      <c r="E263" s="1216" t="str">
        <f>Translations!$B$831</f>
        <v>Apport d’énergie à cette sous-installation et facteur d’émission pertinent</v>
      </c>
      <c r="F263" s="1216"/>
      <c r="G263" s="1216"/>
      <c r="H263" s="1216"/>
      <c r="I263" s="1216"/>
      <c r="J263" s="1216"/>
      <c r="K263" s="1216"/>
      <c r="L263" s="1216"/>
      <c r="M263" s="1216"/>
      <c r="N263" s="1217"/>
      <c r="O263" s="20"/>
    </row>
    <row r="264" spans="2:23" ht="5.0999999999999996" customHeight="1" x14ac:dyDescent="0.2">
      <c r="B264" s="273"/>
      <c r="C264" s="354"/>
      <c r="D264" s="355"/>
      <c r="E264" s="1209"/>
      <c r="F264" s="1210"/>
      <c r="G264" s="1210"/>
      <c r="H264" s="1210"/>
      <c r="I264" s="1210"/>
      <c r="J264" s="1210"/>
      <c r="K264" s="1210"/>
      <c r="L264" s="1210"/>
      <c r="M264" s="1210"/>
      <c r="N264" s="1211"/>
      <c r="O264" s="20"/>
    </row>
    <row r="265" spans="2:23" ht="12.75" customHeight="1" x14ac:dyDescent="0.2">
      <c r="B265" s="273"/>
      <c r="C265" s="354"/>
      <c r="D265" s="358" t="s">
        <v>118</v>
      </c>
      <c r="E265" s="1140" t="str">
        <f>Translations!$B$249</f>
        <v>Informations relatives à la méthode appliquée</v>
      </c>
      <c r="F265" s="1140"/>
      <c r="G265" s="1140"/>
      <c r="H265" s="1140"/>
      <c r="I265" s="1140"/>
      <c r="J265" s="1140"/>
      <c r="K265" s="1140"/>
      <c r="L265" s="1140"/>
      <c r="M265" s="1140"/>
      <c r="N265" s="1208"/>
      <c r="O265" s="20"/>
      <c r="P265" s="280"/>
    </row>
    <row r="266" spans="2:23" ht="25.5" customHeight="1" x14ac:dyDescent="0.2">
      <c r="B266" s="273"/>
      <c r="C266" s="354"/>
      <c r="D266" s="355"/>
      <c r="E266" s="355"/>
      <c r="F266" s="372"/>
      <c r="G266" s="355"/>
      <c r="H266" s="399" t="str">
        <f>Translations!$B$401</f>
        <v>Pertinent?</v>
      </c>
      <c r="I266" s="1215" t="str">
        <f>Translations!$B$254</f>
        <v>Source de données</v>
      </c>
      <c r="J266" s="1215"/>
      <c r="K266" s="1215" t="str">
        <f>Translations!$B$255</f>
        <v>Autre source de données (le cas échéant)</v>
      </c>
      <c r="L266" s="1215"/>
      <c r="M266" s="1215" t="str">
        <f>Translations!$B$255</f>
        <v>Autre source de données (le cas échéant)</v>
      </c>
      <c r="N266" s="1215"/>
      <c r="O266" s="20"/>
    </row>
    <row r="267" spans="2:23" ht="12.75" customHeight="1" x14ac:dyDescent="0.2">
      <c r="B267" s="273"/>
      <c r="C267" s="354"/>
      <c r="D267" s="358"/>
      <c r="E267" s="360" t="s">
        <v>864</v>
      </c>
      <c r="F267" s="1222" t="str">
        <f>Translations!$B$833</f>
        <v>Apport de combustible et de matières</v>
      </c>
      <c r="G267" s="1222"/>
      <c r="H267" s="1223"/>
      <c r="I267" s="1082"/>
      <c r="J267" s="1083"/>
      <c r="K267" s="1084"/>
      <c r="L267" s="1085"/>
      <c r="M267" s="1084"/>
      <c r="N267" s="1086"/>
      <c r="O267" s="20"/>
    </row>
    <row r="268" spans="2:23" ht="12.75" customHeight="1" x14ac:dyDescent="0.2">
      <c r="B268" s="273"/>
      <c r="C268" s="354"/>
      <c r="D268" s="358"/>
      <c r="E268" s="360" t="s">
        <v>865</v>
      </c>
      <c r="F268" s="1224" t="str">
        <f>Translations!$B$402</f>
        <v>Pouvoir calorifique inférieur</v>
      </c>
      <c r="G268" s="1224"/>
      <c r="H268" s="1225"/>
      <c r="I268" s="1226"/>
      <c r="J268" s="1257"/>
      <c r="K268" s="1138"/>
      <c r="L268" s="1139"/>
      <c r="M268" s="1138"/>
      <c r="N268" s="1139"/>
      <c r="O268" s="20"/>
    </row>
    <row r="269" spans="2:23" ht="12.75" customHeight="1" thickBot="1" x14ac:dyDescent="0.25">
      <c r="B269" s="273"/>
      <c r="C269" s="354"/>
      <c r="D269" s="358"/>
      <c r="E269" s="360" t="s">
        <v>866</v>
      </c>
      <c r="F269" s="1220" t="str">
        <f>Translations!$B$353</f>
        <v>Facteur d’émission pondéré</v>
      </c>
      <c r="G269" s="1220"/>
      <c r="H269" s="1221"/>
      <c r="I269" s="967"/>
      <c r="J269" s="969"/>
      <c r="K269" s="1258"/>
      <c r="L269" s="1259"/>
      <c r="M269" s="1258"/>
      <c r="N269" s="1259"/>
      <c r="O269" s="20"/>
    </row>
    <row r="270" spans="2:23" ht="12.75" customHeight="1" x14ac:dyDescent="0.2">
      <c r="B270" s="273"/>
      <c r="C270" s="354"/>
      <c r="D270" s="358"/>
      <c r="E270" s="360" t="s">
        <v>867</v>
      </c>
      <c r="F270" s="1222" t="str">
        <f>Translations!$B$403</f>
        <v>Apport de combustible issu de gaz résiduaires</v>
      </c>
      <c r="G270" s="1223"/>
      <c r="H270" s="1252"/>
      <c r="I270" s="1082"/>
      <c r="J270" s="1255"/>
      <c r="K270" s="1084"/>
      <c r="L270" s="1086"/>
      <c r="M270" s="1084"/>
      <c r="N270" s="1086"/>
      <c r="O270" s="20"/>
      <c r="W270" s="415" t="b">
        <f>AND(H270&lt;&gt;"",H270=FALSE)</f>
        <v>0</v>
      </c>
    </row>
    <row r="271" spans="2:23" ht="12.75" customHeight="1" x14ac:dyDescent="0.2">
      <c r="B271" s="273"/>
      <c r="C271" s="354"/>
      <c r="D271" s="358"/>
      <c r="E271" s="360" t="s">
        <v>868</v>
      </c>
      <c r="F271" s="1224" t="str">
        <f>Translations!$B$402</f>
        <v>Pouvoir calorifique inférieur</v>
      </c>
      <c r="G271" s="1225"/>
      <c r="H271" s="1253"/>
      <c r="I271" s="1226"/>
      <c r="J271" s="1257"/>
      <c r="K271" s="1138"/>
      <c r="L271" s="1139"/>
      <c r="M271" s="1138"/>
      <c r="N271" s="1139"/>
      <c r="O271" s="20"/>
      <c r="W271" s="403" t="b">
        <f>W270</f>
        <v>0</v>
      </c>
    </row>
    <row r="272" spans="2:23" ht="12.75" customHeight="1" thickBot="1" x14ac:dyDescent="0.25">
      <c r="B272" s="273"/>
      <c r="C272" s="354"/>
      <c r="D272" s="358"/>
      <c r="E272" s="360" t="s">
        <v>869</v>
      </c>
      <c r="F272" s="1229" t="str">
        <f>Translations!$B$375</f>
        <v>Facteur d’émission</v>
      </c>
      <c r="G272" s="1230"/>
      <c r="H272" s="1254"/>
      <c r="I272" s="1094"/>
      <c r="J272" s="1095"/>
      <c r="K272" s="1096"/>
      <c r="L272" s="1097"/>
      <c r="M272" s="1096"/>
      <c r="N272" s="1097"/>
      <c r="O272" s="20"/>
      <c r="W272" s="412" t="b">
        <f>W271</f>
        <v>0</v>
      </c>
    </row>
    <row r="273" spans="2:23" ht="12.75" customHeight="1" x14ac:dyDescent="0.2">
      <c r="B273" s="273"/>
      <c r="C273" s="354"/>
      <c r="D273" s="358"/>
      <c r="E273" s="360" t="s">
        <v>870</v>
      </c>
      <c r="F273" s="1230" t="str">
        <f>Translations!$B$837</f>
        <v>Apport d’électricité pour la production de chaleur</v>
      </c>
      <c r="G273" s="1256"/>
      <c r="H273" s="549"/>
      <c r="I273" s="1094"/>
      <c r="J273" s="1095"/>
      <c r="K273" s="1096"/>
      <c r="L273" s="1097"/>
      <c r="M273" s="1096"/>
      <c r="N273" s="1097"/>
      <c r="O273" s="20"/>
      <c r="W273" s="415" t="b">
        <f>AND(H273&lt;&gt;"",H273=FALSE)</f>
        <v>0</v>
      </c>
    </row>
    <row r="274" spans="2:23" ht="5.0999999999999996" customHeight="1" x14ac:dyDescent="0.2">
      <c r="B274" s="273"/>
      <c r="C274" s="354"/>
      <c r="D274" s="358"/>
      <c r="E274" s="355"/>
      <c r="F274" s="355"/>
      <c r="G274" s="355"/>
      <c r="H274" s="355"/>
      <c r="I274" s="355"/>
      <c r="J274" s="355"/>
      <c r="K274" s="355"/>
      <c r="L274" s="355"/>
      <c r="M274" s="355"/>
      <c r="N274" s="356"/>
      <c r="O274" s="20"/>
    </row>
    <row r="275" spans="2:23" ht="12.75" customHeight="1" x14ac:dyDescent="0.2">
      <c r="B275" s="273"/>
      <c r="C275" s="354"/>
      <c r="D275" s="358"/>
      <c r="E275" s="360" t="s">
        <v>871</v>
      </c>
      <c r="F275" s="1218" t="str">
        <f>Translations!$B$257</f>
        <v>Description de la méthode appliquée</v>
      </c>
      <c r="G275" s="1218"/>
      <c r="H275" s="1218"/>
      <c r="I275" s="1218"/>
      <c r="J275" s="1218"/>
      <c r="K275" s="1218"/>
      <c r="L275" s="1218"/>
      <c r="M275" s="1218"/>
      <c r="N275" s="1219"/>
      <c r="O275" s="20"/>
    </row>
    <row r="276" spans="2:23" ht="5.0999999999999996" customHeight="1" x14ac:dyDescent="0.2">
      <c r="B276" s="273"/>
      <c r="C276" s="354"/>
      <c r="D276" s="355"/>
      <c r="E276" s="359"/>
      <c r="F276" s="369"/>
      <c r="G276" s="370"/>
      <c r="H276" s="370"/>
      <c r="I276" s="370"/>
      <c r="J276" s="370"/>
      <c r="K276" s="370"/>
      <c r="L276" s="370"/>
      <c r="M276" s="370"/>
      <c r="N276" s="371"/>
      <c r="O276" s="20"/>
    </row>
    <row r="277" spans="2:23" ht="12.75" customHeight="1" x14ac:dyDescent="0.2">
      <c r="B277" s="273"/>
      <c r="C277" s="354"/>
      <c r="D277" s="358"/>
      <c r="E277" s="360"/>
      <c r="F277" s="1135" t="str">
        <f>IF(M211=EUConst_Relevant,HYPERLINK("#" &amp; Q277,EUConst_MsgDescription),"")</f>
        <v/>
      </c>
      <c r="G277" s="1114"/>
      <c r="H277" s="1114"/>
      <c r="I277" s="1114"/>
      <c r="J277" s="1114"/>
      <c r="K277" s="1114"/>
      <c r="L277" s="1114"/>
      <c r="M277" s="1114"/>
      <c r="N277" s="1115"/>
      <c r="O277" s="20"/>
      <c r="P277" s="24" t="s">
        <v>441</v>
      </c>
      <c r="Q277" s="414" t="str">
        <f>"#"&amp;ADDRESS(ROW($C$11),COLUMN($C$11))</f>
        <v>#$C$11</v>
      </c>
    </row>
    <row r="278" spans="2:23" ht="5.0999999999999996" customHeight="1" x14ac:dyDescent="0.2">
      <c r="B278" s="273"/>
      <c r="C278" s="354"/>
      <c r="D278" s="358"/>
      <c r="E278" s="361"/>
      <c r="F278" s="1136"/>
      <c r="G278" s="1136"/>
      <c r="H278" s="1136"/>
      <c r="I278" s="1136"/>
      <c r="J278" s="1136"/>
      <c r="K278" s="1136"/>
      <c r="L278" s="1136"/>
      <c r="M278" s="1136"/>
      <c r="N278" s="1137"/>
      <c r="O278" s="20"/>
      <c r="P278" s="280"/>
    </row>
    <row r="279" spans="2:23" ht="50.1" customHeight="1" x14ac:dyDescent="0.2">
      <c r="B279" s="273"/>
      <c r="C279" s="354"/>
      <c r="D279" s="361"/>
      <c r="E279" s="361"/>
      <c r="F279" s="1077"/>
      <c r="G279" s="1078"/>
      <c r="H279" s="1078"/>
      <c r="I279" s="1078"/>
      <c r="J279" s="1078"/>
      <c r="K279" s="1078"/>
      <c r="L279" s="1078"/>
      <c r="M279" s="1078"/>
      <c r="N279" s="1079"/>
      <c r="O279" s="20"/>
    </row>
    <row r="280" spans="2:23" ht="5.0999999999999996" customHeight="1" x14ac:dyDescent="0.2">
      <c r="B280" s="273"/>
      <c r="C280" s="354"/>
      <c r="D280" s="358"/>
      <c r="E280" s="355"/>
      <c r="F280" s="355"/>
      <c r="G280" s="355"/>
      <c r="H280" s="355"/>
      <c r="I280" s="355"/>
      <c r="J280" s="355"/>
      <c r="K280" s="355"/>
      <c r="L280" s="355"/>
      <c r="M280" s="355"/>
      <c r="N280" s="356"/>
      <c r="O280" s="20"/>
    </row>
    <row r="281" spans="2:23" ht="12.75" customHeight="1" x14ac:dyDescent="0.2">
      <c r="B281" s="273"/>
      <c r="C281" s="354"/>
      <c r="D281" s="358"/>
      <c r="E281" s="360"/>
      <c r="F281" s="1199" t="str">
        <f>Translations!$B$210</f>
        <v>Référence de fichiers externes, le cas échéant</v>
      </c>
      <c r="G281" s="1199"/>
      <c r="H281" s="1199"/>
      <c r="I281" s="1199"/>
      <c r="J281" s="1199"/>
      <c r="K281" s="1049"/>
      <c r="L281" s="1049"/>
      <c r="M281" s="1049"/>
      <c r="N281" s="1049"/>
      <c r="O281" s="20"/>
      <c r="W281" s="384" t="s">
        <v>417</v>
      </c>
    </row>
    <row r="282" spans="2:23" ht="5.0999999999999996" customHeight="1" thickBot="1" x14ac:dyDescent="0.25">
      <c r="B282" s="273"/>
      <c r="C282" s="354"/>
      <c r="D282" s="358"/>
      <c r="E282" s="355"/>
      <c r="F282" s="355"/>
      <c r="G282" s="355"/>
      <c r="H282" s="355"/>
      <c r="I282" s="355"/>
      <c r="J282" s="355"/>
      <c r="K282" s="355"/>
      <c r="L282" s="355"/>
      <c r="M282" s="355"/>
      <c r="N282" s="356"/>
      <c r="O282" s="20"/>
      <c r="P282" s="280"/>
      <c r="W282" s="274"/>
    </row>
    <row r="283" spans="2:23" ht="12.75" customHeight="1" x14ac:dyDescent="0.2">
      <c r="B283" s="273"/>
      <c r="C283" s="354"/>
      <c r="D283" s="358" t="s">
        <v>119</v>
      </c>
      <c r="E283" s="1220" t="str">
        <f>Translations!$B$258</f>
        <v>La hiérarchie a-t-elle été respectée?</v>
      </c>
      <c r="F283" s="1220"/>
      <c r="G283" s="1220"/>
      <c r="H283" s="1221"/>
      <c r="I283" s="291"/>
      <c r="J283" s="366" t="str">
        <f>Translations!$B$259</f>
        <v xml:space="preserve"> Si tel n'est pas le cas, pourquoi?</v>
      </c>
      <c r="K283" s="1087"/>
      <c r="L283" s="1088"/>
      <c r="M283" s="1088"/>
      <c r="N283" s="1104"/>
      <c r="O283" s="20"/>
      <c r="P283" s="280"/>
      <c r="W283" s="407" t="b">
        <f>AND(I283&lt;&gt;"",I283=TRUE)</f>
        <v>0</v>
      </c>
    </row>
    <row r="284" spans="2:23" ht="5.0999999999999996" customHeight="1" x14ac:dyDescent="0.2">
      <c r="B284" s="273"/>
      <c r="C284" s="354"/>
      <c r="D284" s="355"/>
      <c r="E284" s="581"/>
      <c r="F284" s="581"/>
      <c r="G284" s="581"/>
      <c r="H284" s="581"/>
      <c r="I284" s="581"/>
      <c r="J284" s="581"/>
      <c r="K284" s="581"/>
      <c r="L284" s="581"/>
      <c r="M284" s="581"/>
      <c r="N284" s="582"/>
      <c r="O284" s="20"/>
      <c r="P284" s="280"/>
      <c r="V284" s="285"/>
      <c r="W284" s="403"/>
    </row>
    <row r="285" spans="2:23" ht="12.75" customHeight="1" x14ac:dyDescent="0.2">
      <c r="B285" s="273"/>
      <c r="C285" s="354"/>
      <c r="D285" s="367"/>
      <c r="E285" s="367"/>
      <c r="F285" s="1218" t="str">
        <f>Translations!$B$264</f>
        <v>Autres précisions concernant l’écart pris rapport à la hiérarchie</v>
      </c>
      <c r="G285" s="1218"/>
      <c r="H285" s="1218"/>
      <c r="I285" s="1218"/>
      <c r="J285" s="1218"/>
      <c r="K285" s="1218"/>
      <c r="L285" s="1218"/>
      <c r="M285" s="1218"/>
      <c r="N285" s="1219"/>
      <c r="O285" s="20"/>
      <c r="P285" s="280"/>
      <c r="V285" s="285"/>
      <c r="W285" s="403"/>
    </row>
    <row r="286" spans="2:23" ht="25.5" customHeight="1" thickBot="1" x14ac:dyDescent="0.25">
      <c r="B286" s="273"/>
      <c r="C286" s="354"/>
      <c r="D286" s="367"/>
      <c r="E286" s="367"/>
      <c r="F286" s="1077"/>
      <c r="G286" s="1078"/>
      <c r="H286" s="1078"/>
      <c r="I286" s="1078"/>
      <c r="J286" s="1078"/>
      <c r="K286" s="1078"/>
      <c r="L286" s="1078"/>
      <c r="M286" s="1078"/>
      <c r="N286" s="1079"/>
      <c r="O286" s="20"/>
      <c r="P286" s="280"/>
      <c r="V286" s="285"/>
      <c r="W286" s="300" t="b">
        <f>W283</f>
        <v>0</v>
      </c>
    </row>
    <row r="287" spans="2:23" ht="5.0999999999999996" customHeight="1" x14ac:dyDescent="0.2">
      <c r="B287" s="273"/>
      <c r="C287" s="354"/>
      <c r="D287" s="358"/>
      <c r="E287" s="355"/>
      <c r="F287" s="355"/>
      <c r="G287" s="355"/>
      <c r="H287" s="355"/>
      <c r="I287" s="355"/>
      <c r="J287" s="355"/>
      <c r="K287" s="355"/>
      <c r="L287" s="355"/>
      <c r="M287" s="355"/>
      <c r="N287" s="356"/>
      <c r="O287" s="20"/>
      <c r="W287" s="406"/>
    </row>
    <row r="288" spans="2:23" ht="5.0999999999999996" customHeight="1" x14ac:dyDescent="0.2">
      <c r="B288" s="273"/>
      <c r="C288" s="351"/>
      <c r="D288" s="364"/>
      <c r="E288" s="352"/>
      <c r="F288" s="352"/>
      <c r="G288" s="352"/>
      <c r="H288" s="352"/>
      <c r="I288" s="352"/>
      <c r="J288" s="352"/>
      <c r="K288" s="352"/>
      <c r="L288" s="352"/>
      <c r="M288" s="352"/>
      <c r="N288" s="353"/>
      <c r="O288" s="20"/>
    </row>
    <row r="289" spans="1:23" ht="12.75" customHeight="1" x14ac:dyDescent="0.2">
      <c r="B289" s="273"/>
      <c r="C289" s="354"/>
      <c r="D289" s="357" t="s">
        <v>116</v>
      </c>
      <c r="E289" s="1216" t="str">
        <f>Translations!$B$404</f>
        <v>Chaleur mesurable produite</v>
      </c>
      <c r="F289" s="1216"/>
      <c r="G289" s="1216"/>
      <c r="H289" s="1216"/>
      <c r="I289" s="1216"/>
      <c r="J289" s="1216"/>
      <c r="K289" s="1216"/>
      <c r="L289" s="1216"/>
      <c r="M289" s="1216"/>
      <c r="N289" s="1217"/>
      <c r="O289" s="20"/>
      <c r="P289" s="280"/>
      <c r="S289" s="285"/>
      <c r="T289" s="285"/>
    </row>
    <row r="290" spans="1:23" ht="5.0999999999999996" customHeight="1" x14ac:dyDescent="0.2">
      <c r="B290" s="273"/>
      <c r="C290" s="354"/>
      <c r="D290" s="355"/>
      <c r="E290" s="1209"/>
      <c r="F290" s="1210"/>
      <c r="G290" s="1210"/>
      <c r="H290" s="1210"/>
      <c r="I290" s="1210"/>
      <c r="J290" s="1210"/>
      <c r="K290" s="1210"/>
      <c r="L290" s="1210"/>
      <c r="M290" s="1210"/>
      <c r="N290" s="1211"/>
      <c r="O290" s="20"/>
      <c r="P290" s="280"/>
    </row>
    <row r="291" spans="1:23" ht="12.75" customHeight="1" x14ac:dyDescent="0.2">
      <c r="B291" s="273"/>
      <c r="C291" s="354"/>
      <c r="D291" s="358" t="s">
        <v>118</v>
      </c>
      <c r="E291" s="1140" t="str">
        <f>Translations!$B$249</f>
        <v>Informations relatives à la méthode appliquée</v>
      </c>
      <c r="F291" s="1140"/>
      <c r="G291" s="1140"/>
      <c r="H291" s="1140"/>
      <c r="I291" s="1140"/>
      <c r="J291" s="1140"/>
      <c r="K291" s="1140"/>
      <c r="L291" s="1140"/>
      <c r="M291" s="1140"/>
      <c r="N291" s="1208"/>
      <c r="O291" s="20"/>
      <c r="P291" s="280"/>
    </row>
    <row r="292" spans="1:23" ht="25.5" customHeight="1" x14ac:dyDescent="0.2">
      <c r="B292" s="273"/>
      <c r="C292" s="354"/>
      <c r="D292" s="355"/>
      <c r="E292" s="355"/>
      <c r="F292" s="355"/>
      <c r="G292" s="355"/>
      <c r="H292" s="355"/>
      <c r="I292" s="1215" t="str">
        <f>Translations!$B$254</f>
        <v>Source de données</v>
      </c>
      <c r="J292" s="1215"/>
      <c r="K292" s="1215" t="str">
        <f>Translations!$B$255</f>
        <v>Autre source de données (le cas échéant)</v>
      </c>
      <c r="L292" s="1215"/>
      <c r="M292" s="1215" t="str">
        <f>Translations!$B$255</f>
        <v>Autre source de données (le cas échéant)</v>
      </c>
      <c r="N292" s="1215"/>
      <c r="O292" s="20"/>
      <c r="P292" s="280"/>
    </row>
    <row r="293" spans="1:23" ht="12.75" customHeight="1" x14ac:dyDescent="0.2">
      <c r="B293" s="273"/>
      <c r="C293" s="354"/>
      <c r="D293" s="358"/>
      <c r="E293" s="360" t="s">
        <v>864</v>
      </c>
      <c r="F293" s="1214" t="str">
        <f>Translations!$B$407</f>
        <v>Chaleur produite</v>
      </c>
      <c r="G293" s="1214"/>
      <c r="H293" s="1212"/>
      <c r="I293" s="1087"/>
      <c r="J293" s="1088"/>
      <c r="K293" s="1089"/>
      <c r="L293" s="1090"/>
      <c r="M293" s="1089"/>
      <c r="N293" s="1091"/>
      <c r="O293" s="20"/>
    </row>
    <row r="294" spans="1:23" ht="12.75" customHeight="1" x14ac:dyDescent="0.2">
      <c r="B294" s="273"/>
      <c r="C294" s="354"/>
      <c r="D294" s="358"/>
      <c r="E294" s="360" t="s">
        <v>865</v>
      </c>
      <c r="F294" s="1214" t="str">
        <f>Translations!$B$838</f>
        <v>Chaleur produite à partir d’électricité</v>
      </c>
      <c r="G294" s="1214"/>
      <c r="H294" s="1212"/>
      <c r="I294" s="1087"/>
      <c r="J294" s="1088"/>
      <c r="K294" s="1089"/>
      <c r="L294" s="1090"/>
      <c r="M294" s="1089"/>
      <c r="N294" s="1091"/>
      <c r="O294" s="20"/>
    </row>
    <row r="295" spans="1:23" ht="5.0999999999999996" customHeight="1" x14ac:dyDescent="0.2">
      <c r="C295" s="354"/>
      <c r="D295" s="358"/>
      <c r="E295" s="355"/>
      <c r="F295" s="355"/>
      <c r="G295" s="355"/>
      <c r="H295" s="355"/>
      <c r="I295" s="355"/>
      <c r="J295" s="355"/>
      <c r="K295" s="355"/>
      <c r="L295" s="355"/>
      <c r="M295" s="355"/>
      <c r="N295" s="356"/>
      <c r="O295" s="20"/>
      <c r="P295" s="280"/>
    </row>
    <row r="296" spans="1:23" ht="12.75" customHeight="1" x14ac:dyDescent="0.2">
      <c r="C296" s="354"/>
      <c r="D296" s="358"/>
      <c r="E296" s="360" t="s">
        <v>866</v>
      </c>
      <c r="F296" s="1218" t="str">
        <f>Translations!$B$257</f>
        <v>Description de la méthode appliquée</v>
      </c>
      <c r="G296" s="1218"/>
      <c r="H296" s="1218"/>
      <c r="I296" s="1218"/>
      <c r="J296" s="1218"/>
      <c r="K296" s="1218"/>
      <c r="L296" s="1218"/>
      <c r="M296" s="1218"/>
      <c r="N296" s="1219"/>
      <c r="O296" s="20"/>
      <c r="P296" s="280"/>
    </row>
    <row r="297" spans="1:23" ht="5.0999999999999996" customHeight="1" x14ac:dyDescent="0.2">
      <c r="C297" s="354"/>
      <c r="D297" s="355"/>
      <c r="E297" s="359"/>
      <c r="F297" s="577"/>
      <c r="G297" s="584"/>
      <c r="H297" s="584"/>
      <c r="I297" s="584"/>
      <c r="J297" s="584"/>
      <c r="K297" s="584"/>
      <c r="L297" s="584"/>
      <c r="M297" s="584"/>
      <c r="N297" s="585"/>
      <c r="O297" s="20"/>
    </row>
    <row r="298" spans="1:23" ht="12.75" customHeight="1" x14ac:dyDescent="0.2">
      <c r="C298" s="354"/>
      <c r="D298" s="358"/>
      <c r="E298" s="360"/>
      <c r="F298" s="1135" t="str">
        <f>IF(M211=EUConst_Relevant,HYPERLINK("#" &amp; Q298,EUConst_MsgDescription),"")</f>
        <v/>
      </c>
      <c r="G298" s="1114"/>
      <c r="H298" s="1114"/>
      <c r="I298" s="1114"/>
      <c r="J298" s="1114"/>
      <c r="K298" s="1114"/>
      <c r="L298" s="1114"/>
      <c r="M298" s="1114"/>
      <c r="N298" s="1115"/>
      <c r="O298" s="20"/>
      <c r="P298" s="24" t="s">
        <v>441</v>
      </c>
      <c r="Q298" s="414" t="str">
        <f>"#"&amp;ADDRESS(ROW($C$11),COLUMN($C$11))</f>
        <v>#$C$11</v>
      </c>
    </row>
    <row r="299" spans="1:23" ht="5.0999999999999996" customHeight="1" x14ac:dyDescent="0.2">
      <c r="C299" s="354"/>
      <c r="D299" s="358"/>
      <c r="E299" s="361"/>
      <c r="F299" s="1136"/>
      <c r="G299" s="1136"/>
      <c r="H299" s="1136"/>
      <c r="I299" s="1136"/>
      <c r="J299" s="1136"/>
      <c r="K299" s="1136"/>
      <c r="L299" s="1136"/>
      <c r="M299" s="1136"/>
      <c r="N299" s="1137"/>
      <c r="O299" s="20"/>
      <c r="P299" s="280"/>
    </row>
    <row r="300" spans="1:23" s="278" customFormat="1" ht="50.1" customHeight="1" x14ac:dyDescent="0.2">
      <c r="A300" s="274"/>
      <c r="B300" s="12"/>
      <c r="C300" s="354"/>
      <c r="D300" s="361"/>
      <c r="E300" s="361"/>
      <c r="F300" s="1077"/>
      <c r="G300" s="1078"/>
      <c r="H300" s="1078"/>
      <c r="I300" s="1078"/>
      <c r="J300" s="1078"/>
      <c r="K300" s="1078"/>
      <c r="L300" s="1078"/>
      <c r="M300" s="1078"/>
      <c r="N300" s="1079"/>
      <c r="O300" s="20"/>
      <c r="P300" s="284"/>
      <c r="Q300" s="285"/>
      <c r="R300" s="285"/>
      <c r="S300" s="274"/>
      <c r="T300" s="274"/>
      <c r="U300" s="285"/>
      <c r="V300" s="274"/>
      <c r="W300" s="293"/>
    </row>
    <row r="301" spans="1:23" ht="5.0999999999999996" customHeight="1" x14ac:dyDescent="0.2">
      <c r="C301" s="354"/>
      <c r="D301" s="358"/>
      <c r="E301" s="355"/>
      <c r="F301" s="355"/>
      <c r="G301" s="355"/>
      <c r="H301" s="355"/>
      <c r="I301" s="355"/>
      <c r="J301" s="355"/>
      <c r="K301" s="355"/>
      <c r="L301" s="355"/>
      <c r="M301" s="355"/>
      <c r="N301" s="356"/>
      <c r="O301" s="20"/>
    </row>
    <row r="302" spans="1:23" ht="12.75" customHeight="1" x14ac:dyDescent="0.2">
      <c r="C302" s="354"/>
      <c r="D302" s="358"/>
      <c r="E302" s="360"/>
      <c r="F302" s="1199" t="str">
        <f>Translations!$B$210</f>
        <v>Référence de fichiers externes, le cas échéant</v>
      </c>
      <c r="G302" s="1199"/>
      <c r="H302" s="1199"/>
      <c r="I302" s="1199"/>
      <c r="J302" s="1199"/>
      <c r="K302" s="1049"/>
      <c r="L302" s="1049"/>
      <c r="M302" s="1049"/>
      <c r="N302" s="1049"/>
      <c r="O302" s="20"/>
      <c r="W302" s="384" t="s">
        <v>417</v>
      </c>
    </row>
    <row r="303" spans="1:23" ht="5.0999999999999996" customHeight="1" thickBot="1" x14ac:dyDescent="0.25">
      <c r="C303" s="354"/>
      <c r="D303" s="358"/>
      <c r="E303" s="355"/>
      <c r="F303" s="355"/>
      <c r="G303" s="355"/>
      <c r="H303" s="355"/>
      <c r="I303" s="355"/>
      <c r="J303" s="355"/>
      <c r="K303" s="355"/>
      <c r="L303" s="355"/>
      <c r="M303" s="355"/>
      <c r="N303" s="356"/>
      <c r="O303" s="20"/>
      <c r="P303" s="280"/>
    </row>
    <row r="304" spans="1:23" ht="12.75" customHeight="1" x14ac:dyDescent="0.2">
      <c r="C304" s="354"/>
      <c r="D304" s="358" t="s">
        <v>119</v>
      </c>
      <c r="E304" s="1220" t="str">
        <f>Translations!$B$258</f>
        <v>La hiérarchie a-t-elle été respectée?</v>
      </c>
      <c r="F304" s="1220"/>
      <c r="G304" s="1220"/>
      <c r="H304" s="1221"/>
      <c r="I304" s="291"/>
      <c r="J304" s="366" t="str">
        <f>Translations!$B$259</f>
        <v xml:space="preserve"> Si tel n'est pas le cas, pourquoi?</v>
      </c>
      <c r="K304" s="1087"/>
      <c r="L304" s="1088"/>
      <c r="M304" s="1088"/>
      <c r="N304" s="1104"/>
      <c r="O304" s="20"/>
      <c r="P304" s="280"/>
      <c r="W304" s="407" t="b">
        <f>AND(I304&lt;&gt;"",I304=TRUE)</f>
        <v>0</v>
      </c>
    </row>
    <row r="305" spans="3:23" ht="5.0999999999999996" customHeight="1" x14ac:dyDescent="0.2">
      <c r="C305" s="354"/>
      <c r="D305" s="355"/>
      <c r="E305" s="581"/>
      <c r="F305" s="581"/>
      <c r="G305" s="581"/>
      <c r="H305" s="581"/>
      <c r="I305" s="581"/>
      <c r="J305" s="581"/>
      <c r="K305" s="581"/>
      <c r="L305" s="581"/>
      <c r="M305" s="581"/>
      <c r="N305" s="582"/>
      <c r="O305" s="20"/>
      <c r="P305" s="280"/>
      <c r="W305" s="403"/>
    </row>
    <row r="306" spans="3:23" ht="12.75" customHeight="1" x14ac:dyDescent="0.2">
      <c r="C306" s="354"/>
      <c r="D306" s="367"/>
      <c r="E306" s="367"/>
      <c r="F306" s="1218" t="str">
        <f>Translations!$B$264</f>
        <v>Autres précisions concernant l’écart pris rapport à la hiérarchie</v>
      </c>
      <c r="G306" s="1218"/>
      <c r="H306" s="1218"/>
      <c r="I306" s="1218"/>
      <c r="J306" s="1218"/>
      <c r="K306" s="1218"/>
      <c r="L306" s="1218"/>
      <c r="M306" s="1218"/>
      <c r="N306" s="1219"/>
      <c r="O306" s="20"/>
      <c r="P306" s="280"/>
      <c r="W306" s="403"/>
    </row>
    <row r="307" spans="3:23" ht="25.5" customHeight="1" thickBot="1" x14ac:dyDescent="0.25">
      <c r="C307" s="354"/>
      <c r="D307" s="367"/>
      <c r="E307" s="367"/>
      <c r="F307" s="1077"/>
      <c r="G307" s="1078"/>
      <c r="H307" s="1078"/>
      <c r="I307" s="1078"/>
      <c r="J307" s="1078"/>
      <c r="K307" s="1078"/>
      <c r="L307" s="1078"/>
      <c r="M307" s="1078"/>
      <c r="N307" s="1079"/>
      <c r="O307" s="20"/>
      <c r="P307" s="280"/>
      <c r="W307" s="412" t="b">
        <f>W304</f>
        <v>0</v>
      </c>
    </row>
    <row r="308" spans="3:23" ht="5.0999999999999996" customHeight="1" x14ac:dyDescent="0.2">
      <c r="C308" s="354"/>
      <c r="D308" s="358"/>
      <c r="E308" s="355"/>
      <c r="F308" s="355"/>
      <c r="G308" s="355"/>
      <c r="H308" s="355"/>
      <c r="I308" s="355"/>
      <c r="J308" s="355"/>
      <c r="K308" s="355"/>
      <c r="L308" s="355"/>
      <c r="M308" s="355"/>
      <c r="N308" s="356"/>
      <c r="O308" s="20"/>
    </row>
    <row r="309" spans="3:23" ht="5.0999999999999996" customHeight="1" x14ac:dyDescent="0.2">
      <c r="C309" s="351"/>
      <c r="D309" s="364"/>
      <c r="E309" s="352"/>
      <c r="F309" s="352"/>
      <c r="G309" s="352"/>
      <c r="H309" s="352"/>
      <c r="I309" s="352"/>
      <c r="J309" s="352"/>
      <c r="K309" s="352"/>
      <c r="L309" s="352"/>
      <c r="M309" s="352"/>
      <c r="N309" s="353"/>
      <c r="O309" s="20"/>
    </row>
    <row r="310" spans="3:23" ht="12.75" customHeight="1" x14ac:dyDescent="0.2">
      <c r="C310" s="354"/>
      <c r="D310" s="357" t="s">
        <v>117</v>
      </c>
      <c r="E310" s="1216" t="str">
        <f>Translations!$B$359</f>
        <v>Chaleur mesurable importée</v>
      </c>
      <c r="F310" s="1216"/>
      <c r="G310" s="1216"/>
      <c r="H310" s="1216"/>
      <c r="I310" s="1216"/>
      <c r="J310" s="1216"/>
      <c r="K310" s="1216"/>
      <c r="L310" s="1216"/>
      <c r="M310" s="1216"/>
      <c r="N310" s="1217"/>
      <c r="O310" s="20"/>
      <c r="P310" s="280"/>
      <c r="S310" s="285"/>
      <c r="T310" s="285"/>
    </row>
    <row r="311" spans="3:23" ht="5.0999999999999996" customHeight="1" x14ac:dyDescent="0.2">
      <c r="C311" s="354"/>
      <c r="D311" s="355"/>
      <c r="E311" s="1209"/>
      <c r="F311" s="1210"/>
      <c r="G311" s="1210"/>
      <c r="H311" s="1210"/>
      <c r="I311" s="1210"/>
      <c r="J311" s="1210"/>
      <c r="K311" s="1210"/>
      <c r="L311" s="1210"/>
      <c r="M311" s="1210"/>
      <c r="N311" s="1211"/>
      <c r="O311" s="20"/>
      <c r="P311" s="280"/>
    </row>
    <row r="312" spans="3:23" ht="12.75" customHeight="1" x14ac:dyDescent="0.2">
      <c r="C312" s="354"/>
      <c r="D312" s="358" t="s">
        <v>118</v>
      </c>
      <c r="E312" s="1140" t="str">
        <f>Translations!$B$409</f>
        <v>D'autres flux de chaleur mesurable sont-ils pertinents pour cette sous-installation?</v>
      </c>
      <c r="F312" s="1140"/>
      <c r="G312" s="1140"/>
      <c r="H312" s="1140"/>
      <c r="I312" s="1140"/>
      <c r="J312" s="1140"/>
      <c r="K312" s="1140"/>
      <c r="L312" s="1140"/>
      <c r="M312" s="1141"/>
      <c r="N312" s="1141"/>
      <c r="O312" s="20"/>
      <c r="P312" s="280"/>
    </row>
    <row r="313" spans="3:23" ht="12.75" customHeight="1" x14ac:dyDescent="0.2">
      <c r="C313" s="354"/>
      <c r="D313" s="358"/>
      <c r="E313" s="355"/>
      <c r="F313" s="355"/>
      <c r="G313" s="355"/>
      <c r="H313" s="355"/>
      <c r="I313" s="355"/>
      <c r="J313" s="1121" t="str">
        <f>IF(M211=EUConst_NotRelevant,"",IF(AND(M312&lt;&gt;"",M312=FALSE),HYPERLINK("#" &amp; Q313,EUconst_MsgGoOn),""))</f>
        <v/>
      </c>
      <c r="K313" s="1122"/>
      <c r="L313" s="1122"/>
      <c r="M313" s="1122"/>
      <c r="N313" s="1123"/>
      <c r="O313" s="20"/>
      <c r="P313" s="24" t="s">
        <v>441</v>
      </c>
      <c r="Q313" s="414" t="str">
        <f>Q212</f>
        <v>#JUMP_G3</v>
      </c>
    </row>
    <row r="314" spans="3:23" ht="5.0999999999999996" customHeight="1" x14ac:dyDescent="0.2">
      <c r="C314" s="354"/>
      <c r="D314" s="358"/>
      <c r="E314" s="358"/>
      <c r="F314" s="358"/>
      <c r="G314" s="358"/>
      <c r="H314" s="358"/>
      <c r="I314" s="358"/>
      <c r="J314" s="358"/>
      <c r="K314" s="358"/>
      <c r="L314" s="358"/>
      <c r="M314" s="358"/>
      <c r="N314" s="365"/>
      <c r="O314" s="20"/>
      <c r="P314" s="24"/>
    </row>
    <row r="315" spans="3:23" ht="12.75" customHeight="1" x14ac:dyDescent="0.2">
      <c r="C315" s="354"/>
      <c r="D315" s="358" t="s">
        <v>119</v>
      </c>
      <c r="E315" s="1140" t="str">
        <f>Translations!$B$249</f>
        <v>Informations relatives à la méthode appliquée</v>
      </c>
      <c r="F315" s="1140"/>
      <c r="G315" s="1140"/>
      <c r="H315" s="1140"/>
      <c r="I315" s="1140"/>
      <c r="J315" s="1140"/>
      <c r="K315" s="1140"/>
      <c r="L315" s="1140"/>
      <c r="M315" s="1140"/>
      <c r="N315" s="1208"/>
      <c r="O315" s="20"/>
      <c r="P315" s="280"/>
    </row>
    <row r="316" spans="3:23" ht="25.5" customHeight="1" thickBot="1" x14ac:dyDescent="0.25">
      <c r="C316" s="354"/>
      <c r="D316" s="355"/>
      <c r="E316" s="355"/>
      <c r="F316" s="355"/>
      <c r="G316" s="355"/>
      <c r="H316" s="399" t="str">
        <f>Translations!$B$401</f>
        <v>Pertinent?</v>
      </c>
      <c r="I316" s="1215" t="str">
        <f>Translations!$B$254</f>
        <v>Source de données</v>
      </c>
      <c r="J316" s="1215"/>
      <c r="K316" s="1215" t="str">
        <f>Translations!$B$255</f>
        <v>Autre source de données (le cas échéant)</v>
      </c>
      <c r="L316" s="1215"/>
      <c r="M316" s="1215" t="str">
        <f>Translations!$B$255</f>
        <v>Autre source de données (le cas échéant)</v>
      </c>
      <c r="N316" s="1215"/>
      <c r="O316" s="20"/>
      <c r="P316" s="280"/>
      <c r="W316" s="293" t="s">
        <v>417</v>
      </c>
    </row>
    <row r="317" spans="3:23" ht="12.75" customHeight="1" thickBot="1" x14ac:dyDescent="0.25">
      <c r="C317" s="354"/>
      <c r="D317" s="358"/>
      <c r="E317" s="360" t="s">
        <v>864</v>
      </c>
      <c r="F317" s="1222" t="str">
        <f>Translations!$B$416</f>
        <v>importée (autres sources)</v>
      </c>
      <c r="G317" s="1223"/>
      <c r="H317" s="1141"/>
      <c r="I317" s="1082"/>
      <c r="J317" s="1083"/>
      <c r="K317" s="1084"/>
      <c r="L317" s="1085"/>
      <c r="M317" s="1084"/>
      <c r="N317" s="1086"/>
      <c r="O317" s="20"/>
      <c r="V317" s="413" t="b">
        <f>OR(AND(M312&lt;&gt;"",M312=FALSE))</f>
        <v>0</v>
      </c>
      <c r="W317" s="407" t="b">
        <f>OR(AND(M312&lt;&gt;"",M312=FALSE),AND(H317&lt;&gt;"",H317=FALSE))</f>
        <v>0</v>
      </c>
    </row>
    <row r="318" spans="3:23" ht="12.75" customHeight="1" thickBot="1" x14ac:dyDescent="0.25">
      <c r="C318" s="354"/>
      <c r="D318" s="358"/>
      <c r="E318" s="360" t="s">
        <v>865</v>
      </c>
      <c r="F318" s="1229" t="str">
        <f>Translations!$B$417</f>
        <v>Flux de chaleur mesurable nette</v>
      </c>
      <c r="G318" s="1230"/>
      <c r="H318" s="1141"/>
      <c r="I318" s="1094"/>
      <c r="J318" s="1131"/>
      <c r="K318" s="1096"/>
      <c r="L318" s="1132"/>
      <c r="M318" s="1096"/>
      <c r="N318" s="1097"/>
      <c r="O318" s="20"/>
      <c r="W318" s="408" t="b">
        <f>W317</f>
        <v>0</v>
      </c>
    </row>
    <row r="319" spans="3:23" ht="12.75" customHeight="1" thickBot="1" x14ac:dyDescent="0.25">
      <c r="C319" s="354"/>
      <c r="D319" s="358"/>
      <c r="E319" s="360" t="s">
        <v>866</v>
      </c>
      <c r="F319" s="1222" t="str">
        <f>Translations!$B$418</f>
        <v>importée (référentiel de produit)</v>
      </c>
      <c r="G319" s="1223"/>
      <c r="H319" s="1141"/>
      <c r="I319" s="1082"/>
      <c r="J319" s="1083"/>
      <c r="K319" s="1084"/>
      <c r="L319" s="1085"/>
      <c r="M319" s="1084"/>
      <c r="N319" s="1086"/>
      <c r="O319" s="20"/>
      <c r="V319" s="400" t="b">
        <f>V317</f>
        <v>0</v>
      </c>
      <c r="W319" s="407" t="b">
        <f>OR(AND(M312&lt;&gt;"",M312=FALSE),AND(H319&lt;&gt;"",H319=FALSE))</f>
        <v>0</v>
      </c>
    </row>
    <row r="320" spans="3:23" ht="12.75" customHeight="1" thickBot="1" x14ac:dyDescent="0.25">
      <c r="C320" s="354"/>
      <c r="D320" s="358"/>
      <c r="E320" s="360" t="s">
        <v>867</v>
      </c>
      <c r="F320" s="1229" t="str">
        <f>Translations!$B$417</f>
        <v>Flux de chaleur mesurable nette</v>
      </c>
      <c r="G320" s="1230"/>
      <c r="H320" s="1141"/>
      <c r="I320" s="1094"/>
      <c r="J320" s="1131"/>
      <c r="K320" s="1096"/>
      <c r="L320" s="1132"/>
      <c r="M320" s="1096"/>
      <c r="N320" s="1097"/>
      <c r="O320" s="20"/>
      <c r="W320" s="408" t="b">
        <f>W319</f>
        <v>0</v>
      </c>
    </row>
    <row r="321" spans="1:23" ht="12.75" customHeight="1" thickBot="1" x14ac:dyDescent="0.25">
      <c r="C321" s="354"/>
      <c r="D321" s="358"/>
      <c r="E321" s="360" t="s">
        <v>868</v>
      </c>
      <c r="F321" s="1222" t="str">
        <f>Translations!$B$419</f>
        <v>importée (pâte à papier)</v>
      </c>
      <c r="G321" s="1223"/>
      <c r="H321" s="1141"/>
      <c r="I321" s="1082"/>
      <c r="J321" s="1083"/>
      <c r="K321" s="1084"/>
      <c r="L321" s="1085"/>
      <c r="M321" s="1084"/>
      <c r="N321" s="1086"/>
      <c r="O321" s="20"/>
      <c r="V321" s="400" t="b">
        <f>V319</f>
        <v>0</v>
      </c>
      <c r="W321" s="407" t="b">
        <f>OR(AND(M312&lt;&gt;"",M312=FALSE),AND(H321&lt;&gt;"",H321=FALSE))</f>
        <v>0</v>
      </c>
    </row>
    <row r="322" spans="1:23" ht="12.75" customHeight="1" thickBot="1" x14ac:dyDescent="0.25">
      <c r="C322" s="354"/>
      <c r="D322" s="358"/>
      <c r="E322" s="360" t="s">
        <v>869</v>
      </c>
      <c r="F322" s="1229" t="str">
        <f>Translations!$B$417</f>
        <v>Flux de chaleur mesurable nette</v>
      </c>
      <c r="G322" s="1230"/>
      <c r="H322" s="1141"/>
      <c r="I322" s="1094"/>
      <c r="J322" s="1131"/>
      <c r="K322" s="1096"/>
      <c r="L322" s="1132"/>
      <c r="M322" s="1096"/>
      <c r="N322" s="1097"/>
      <c r="O322" s="20"/>
      <c r="W322" s="408" t="b">
        <f>W321</f>
        <v>0</v>
      </c>
    </row>
    <row r="323" spans="1:23" ht="12.75" customHeight="1" thickBot="1" x14ac:dyDescent="0.25">
      <c r="C323" s="354"/>
      <c r="D323" s="358"/>
      <c r="E323" s="360" t="s">
        <v>870</v>
      </c>
      <c r="F323" s="1222" t="str">
        <f>Translations!$B$420</f>
        <v>importée (référentiel de combustible)</v>
      </c>
      <c r="G323" s="1223"/>
      <c r="H323" s="1141"/>
      <c r="I323" s="1082"/>
      <c r="J323" s="1083"/>
      <c r="K323" s="1084"/>
      <c r="L323" s="1085"/>
      <c r="M323" s="1084"/>
      <c r="N323" s="1086"/>
      <c r="O323" s="20"/>
      <c r="V323" s="400" t="b">
        <f>V321</f>
        <v>0</v>
      </c>
      <c r="W323" s="407" t="b">
        <f>OR(AND(M312&lt;&gt;"",M312=FALSE),AND(H323&lt;&gt;"",H323=FALSE))</f>
        <v>0</v>
      </c>
    </row>
    <row r="324" spans="1:23" ht="12.75" customHeight="1" thickBot="1" x14ac:dyDescent="0.25">
      <c r="C324" s="354"/>
      <c r="D324" s="358"/>
      <c r="E324" s="360" t="s">
        <v>871</v>
      </c>
      <c r="F324" s="1229" t="str">
        <f>Translations!$B$417</f>
        <v>Flux de chaleur mesurable nette</v>
      </c>
      <c r="G324" s="1230"/>
      <c r="H324" s="1141"/>
      <c r="I324" s="1094"/>
      <c r="J324" s="1131"/>
      <c r="K324" s="1096"/>
      <c r="L324" s="1132"/>
      <c r="M324" s="1096"/>
      <c r="N324" s="1097"/>
      <c r="O324" s="20"/>
      <c r="W324" s="408" t="b">
        <f>W323</f>
        <v>0</v>
      </c>
    </row>
    <row r="325" spans="1:23" ht="12.75" customHeight="1" thickBot="1" x14ac:dyDescent="0.25">
      <c r="C325" s="354"/>
      <c r="D325" s="358"/>
      <c r="E325" s="360" t="s">
        <v>872</v>
      </c>
      <c r="F325" s="1222" t="str">
        <f>Translations!$B$421</f>
        <v>importée (gaz résiduaires)</v>
      </c>
      <c r="G325" s="1223"/>
      <c r="H325" s="1141"/>
      <c r="I325" s="1082"/>
      <c r="J325" s="1083"/>
      <c r="K325" s="1084"/>
      <c r="L325" s="1085"/>
      <c r="M325" s="1084"/>
      <c r="N325" s="1086"/>
      <c r="O325" s="20"/>
      <c r="V325" s="400" t="b">
        <f>V323</f>
        <v>0</v>
      </c>
      <c r="W325" s="407" t="b">
        <f>OR(AND(M312&lt;&gt;"",M312=FALSE),AND(H325&lt;&gt;"",H325=FALSE))</f>
        <v>0</v>
      </c>
    </row>
    <row r="326" spans="1:23" ht="12.75" customHeight="1" thickBot="1" x14ac:dyDescent="0.25">
      <c r="C326" s="354"/>
      <c r="D326" s="358"/>
      <c r="E326" s="360" t="s">
        <v>873</v>
      </c>
      <c r="F326" s="1229" t="str">
        <f>Translations!$B$417</f>
        <v>Flux de chaleur mesurable nette</v>
      </c>
      <c r="G326" s="1230"/>
      <c r="H326" s="1141"/>
      <c r="I326" s="1094"/>
      <c r="J326" s="1131"/>
      <c r="K326" s="1096"/>
      <c r="L326" s="1132"/>
      <c r="M326" s="1096"/>
      <c r="N326" s="1097"/>
      <c r="O326" s="20"/>
      <c r="W326" s="300" t="b">
        <f>W325</f>
        <v>0</v>
      </c>
    </row>
    <row r="327" spans="1:23" ht="5.0999999999999996" customHeight="1" x14ac:dyDescent="0.2">
      <c r="C327" s="354"/>
      <c r="D327" s="358"/>
      <c r="E327" s="355"/>
      <c r="F327" s="355"/>
      <c r="G327" s="355"/>
      <c r="H327" s="355"/>
      <c r="I327" s="355"/>
      <c r="J327" s="355"/>
      <c r="K327" s="355"/>
      <c r="L327" s="355"/>
      <c r="M327" s="355"/>
      <c r="N327" s="356"/>
      <c r="O327" s="20"/>
      <c r="P327" s="280"/>
      <c r="W327" s="403"/>
    </row>
    <row r="328" spans="1:23" ht="12.75" customHeight="1" x14ac:dyDescent="0.2">
      <c r="C328" s="354"/>
      <c r="D328" s="358"/>
      <c r="E328" s="360" t="s">
        <v>874</v>
      </c>
      <c r="F328" s="1218" t="str">
        <f>Translations!$B$257</f>
        <v>Description de la méthode appliquée</v>
      </c>
      <c r="G328" s="1218"/>
      <c r="H328" s="1218"/>
      <c r="I328" s="1218"/>
      <c r="J328" s="1218"/>
      <c r="K328" s="1218"/>
      <c r="L328" s="1218"/>
      <c r="M328" s="1218"/>
      <c r="N328" s="1219"/>
      <c r="O328" s="20"/>
      <c r="P328" s="280"/>
      <c r="W328" s="403"/>
    </row>
    <row r="329" spans="1:23" ht="5.0999999999999996" customHeight="1" x14ac:dyDescent="0.2">
      <c r="C329" s="354"/>
      <c r="D329" s="355"/>
      <c r="E329" s="359"/>
      <c r="F329" s="577"/>
      <c r="G329" s="584"/>
      <c r="H329" s="584"/>
      <c r="I329" s="584"/>
      <c r="J329" s="584"/>
      <c r="K329" s="584"/>
      <c r="L329" s="584"/>
      <c r="M329" s="584"/>
      <c r="N329" s="585"/>
      <c r="O329" s="20"/>
      <c r="W329" s="403"/>
    </row>
    <row r="330" spans="1:23" ht="12.75" customHeight="1" x14ac:dyDescent="0.2">
      <c r="C330" s="354"/>
      <c r="D330" s="358"/>
      <c r="E330" s="360"/>
      <c r="F330" s="1135" t="str">
        <f>IF(M211=EUConst_Relevant,HYPERLINK("#" &amp; Q330,EUConst_MsgDescription),"")</f>
        <v/>
      </c>
      <c r="G330" s="1114"/>
      <c r="H330" s="1114"/>
      <c r="I330" s="1114"/>
      <c r="J330" s="1114"/>
      <c r="K330" s="1114"/>
      <c r="L330" s="1114"/>
      <c r="M330" s="1114"/>
      <c r="N330" s="1115"/>
      <c r="O330" s="20"/>
      <c r="P330" s="24" t="s">
        <v>441</v>
      </c>
      <c r="Q330" s="414" t="str">
        <f>"#"&amp;ADDRESS(ROW($C$11),COLUMN($C$11))</f>
        <v>#$C$11</v>
      </c>
      <c r="W330" s="403"/>
    </row>
    <row r="331" spans="1:23" ht="5.0999999999999996" customHeight="1" x14ac:dyDescent="0.2">
      <c r="C331" s="354"/>
      <c r="D331" s="358"/>
      <c r="E331" s="361"/>
      <c r="F331" s="1136"/>
      <c r="G331" s="1136"/>
      <c r="H331" s="1136"/>
      <c r="I331" s="1136"/>
      <c r="J331" s="1136"/>
      <c r="K331" s="1136"/>
      <c r="L331" s="1136"/>
      <c r="M331" s="1136"/>
      <c r="N331" s="1137"/>
      <c r="O331" s="20"/>
      <c r="P331" s="280"/>
      <c r="W331" s="403"/>
    </row>
    <row r="332" spans="1:23" s="278" customFormat="1" ht="50.1" customHeight="1" x14ac:dyDescent="0.2">
      <c r="A332" s="285"/>
      <c r="B332" s="12"/>
      <c r="C332" s="354"/>
      <c r="D332" s="361"/>
      <c r="E332" s="361"/>
      <c r="F332" s="1077"/>
      <c r="G332" s="1078"/>
      <c r="H332" s="1078"/>
      <c r="I332" s="1078"/>
      <c r="J332" s="1078"/>
      <c r="K332" s="1078"/>
      <c r="L332" s="1078"/>
      <c r="M332" s="1078"/>
      <c r="N332" s="1079"/>
      <c r="O332" s="20"/>
      <c r="P332" s="284"/>
      <c r="Q332" s="285"/>
      <c r="R332" s="285"/>
      <c r="S332" s="274"/>
      <c r="T332" s="274"/>
      <c r="U332" s="285"/>
      <c r="V332" s="285"/>
      <c r="W332" s="409" t="b">
        <f>V317</f>
        <v>0</v>
      </c>
    </row>
    <row r="333" spans="1:23" ht="5.0999999999999996" customHeight="1" x14ac:dyDescent="0.2">
      <c r="C333" s="354"/>
      <c r="D333" s="358"/>
      <c r="E333" s="355"/>
      <c r="F333" s="355"/>
      <c r="G333" s="355"/>
      <c r="H333" s="355"/>
      <c r="I333" s="355"/>
      <c r="J333" s="355"/>
      <c r="K333" s="355"/>
      <c r="L333" s="355"/>
      <c r="M333" s="355"/>
      <c r="N333" s="356"/>
      <c r="O333" s="20"/>
      <c r="W333" s="403"/>
    </row>
    <row r="334" spans="1:23" ht="12.75" customHeight="1" x14ac:dyDescent="0.2">
      <c r="C334" s="354"/>
      <c r="D334" s="358"/>
      <c r="E334" s="360"/>
      <c r="F334" s="1199" t="str">
        <f>Translations!$B$210</f>
        <v>Référence de fichiers externes, le cas échéant</v>
      </c>
      <c r="G334" s="1199"/>
      <c r="H334" s="1199"/>
      <c r="I334" s="1199"/>
      <c r="J334" s="1199"/>
      <c r="K334" s="1049"/>
      <c r="L334" s="1049"/>
      <c r="M334" s="1049"/>
      <c r="N334" s="1049"/>
      <c r="O334" s="20"/>
      <c r="W334" s="409" t="b">
        <f>W332</f>
        <v>0</v>
      </c>
    </row>
    <row r="335" spans="1:23" ht="5.0999999999999996" customHeight="1" thickBot="1" x14ac:dyDescent="0.25">
      <c r="C335" s="354"/>
      <c r="D335" s="358"/>
      <c r="E335" s="355"/>
      <c r="F335" s="355"/>
      <c r="G335" s="355"/>
      <c r="H335" s="355"/>
      <c r="I335" s="355"/>
      <c r="J335" s="355"/>
      <c r="K335" s="355"/>
      <c r="L335" s="355"/>
      <c r="M335" s="355"/>
      <c r="N335" s="356"/>
      <c r="O335" s="20"/>
      <c r="P335" s="280"/>
      <c r="V335" s="285"/>
      <c r="W335" s="403"/>
    </row>
    <row r="336" spans="1:23" ht="12.75" customHeight="1" thickBot="1" x14ac:dyDescent="0.25">
      <c r="C336" s="354"/>
      <c r="D336" s="358" t="s">
        <v>119</v>
      </c>
      <c r="E336" s="1220" t="str">
        <f>Translations!$B$258</f>
        <v>La hiérarchie a-t-elle été respectée?</v>
      </c>
      <c r="F336" s="1220"/>
      <c r="G336" s="1220"/>
      <c r="H336" s="1221"/>
      <c r="I336" s="291"/>
      <c r="J336" s="366" t="str">
        <f>Translations!$B$259</f>
        <v xml:space="preserve"> Si tel n'est pas le cas, pourquoi?</v>
      </c>
      <c r="K336" s="1087"/>
      <c r="L336" s="1088"/>
      <c r="M336" s="1088"/>
      <c r="N336" s="1104"/>
      <c r="O336" s="20"/>
      <c r="P336" s="280"/>
      <c r="V336" s="411" t="b">
        <f>W334</f>
        <v>0</v>
      </c>
      <c r="W336" s="404" t="b">
        <f>OR(W332,AND(I336&lt;&gt;"",I336=TRUE))</f>
        <v>0</v>
      </c>
    </row>
    <row r="337" spans="1:25" ht="5.0999999999999996" customHeight="1" x14ac:dyDescent="0.2">
      <c r="C337" s="354"/>
      <c r="D337" s="355"/>
      <c r="E337" s="581"/>
      <c r="F337" s="581"/>
      <c r="G337" s="581"/>
      <c r="H337" s="581"/>
      <c r="I337" s="581"/>
      <c r="J337" s="581"/>
      <c r="K337" s="581"/>
      <c r="L337" s="581"/>
      <c r="M337" s="581"/>
      <c r="N337" s="582"/>
      <c r="O337" s="20"/>
      <c r="P337" s="280"/>
      <c r="V337" s="285"/>
      <c r="W337" s="403"/>
    </row>
    <row r="338" spans="1:25" ht="12.75" customHeight="1" x14ac:dyDescent="0.2">
      <c r="C338" s="354"/>
      <c r="D338" s="367"/>
      <c r="E338" s="367"/>
      <c r="F338" s="1218" t="str">
        <f>Translations!$B$264</f>
        <v>Autres précisions concernant l’écart pris rapport à la hiérarchie</v>
      </c>
      <c r="G338" s="1218"/>
      <c r="H338" s="1218"/>
      <c r="I338" s="1218"/>
      <c r="J338" s="1218"/>
      <c r="K338" s="1218"/>
      <c r="L338" s="1218"/>
      <c r="M338" s="1218"/>
      <c r="N338" s="1219"/>
      <c r="O338" s="20"/>
      <c r="P338" s="280"/>
      <c r="V338" s="285"/>
      <c r="W338" s="403"/>
    </row>
    <row r="339" spans="1:25" ht="25.5" customHeight="1" x14ac:dyDescent="0.2">
      <c r="C339" s="354"/>
      <c r="D339" s="367"/>
      <c r="E339" s="367"/>
      <c r="F339" s="1077"/>
      <c r="G339" s="1078"/>
      <c r="H339" s="1078"/>
      <c r="I339" s="1078"/>
      <c r="J339" s="1078"/>
      <c r="K339" s="1078"/>
      <c r="L339" s="1078"/>
      <c r="M339" s="1078"/>
      <c r="N339" s="1079"/>
      <c r="O339" s="20"/>
      <c r="P339" s="280"/>
      <c r="V339" s="285"/>
      <c r="W339" s="409" t="b">
        <f>W336</f>
        <v>0</v>
      </c>
    </row>
    <row r="340" spans="1:25" ht="5.0999999999999996" customHeight="1" x14ac:dyDescent="0.2">
      <c r="C340" s="354"/>
      <c r="D340" s="355"/>
      <c r="E340" s="581"/>
      <c r="F340" s="581"/>
      <c r="G340" s="581"/>
      <c r="H340" s="581"/>
      <c r="I340" s="581"/>
      <c r="J340" s="581"/>
      <c r="K340" s="581"/>
      <c r="L340" s="581"/>
      <c r="M340" s="581"/>
      <c r="N340" s="582"/>
      <c r="O340" s="20"/>
      <c r="P340" s="280"/>
      <c r="V340" s="285"/>
      <c r="W340" s="403"/>
    </row>
    <row r="341" spans="1:25" ht="12.75" customHeight="1" x14ac:dyDescent="0.2">
      <c r="C341" s="354"/>
      <c r="D341" s="358" t="s">
        <v>120</v>
      </c>
      <c r="E341" s="1140" t="str">
        <f>Translations!$B$363</f>
        <v>Description de la méthode de détermination des facteurs d’émission correspondants conformément à l’annexe VII, sections 10.1.2 et 10.1.3, des RATG.</v>
      </c>
      <c r="F341" s="1140"/>
      <c r="G341" s="1140"/>
      <c r="H341" s="1140"/>
      <c r="I341" s="1140"/>
      <c r="J341" s="1140"/>
      <c r="K341" s="1140"/>
      <c r="L341" s="1140"/>
      <c r="M341" s="1140"/>
      <c r="N341" s="1208"/>
      <c r="O341" s="20"/>
      <c r="P341" s="280"/>
      <c r="V341" s="285"/>
      <c r="W341" s="403"/>
    </row>
    <row r="342" spans="1:25" ht="5.0999999999999996" customHeight="1" x14ac:dyDescent="0.2">
      <c r="C342" s="354"/>
      <c r="D342" s="355"/>
      <c r="E342" s="359"/>
      <c r="F342" s="577"/>
      <c r="G342" s="584"/>
      <c r="H342" s="584"/>
      <c r="I342" s="584"/>
      <c r="J342" s="584"/>
      <c r="K342" s="584"/>
      <c r="L342" s="584"/>
      <c r="M342" s="584"/>
      <c r="N342" s="585"/>
      <c r="O342" s="20"/>
      <c r="W342" s="403"/>
    </row>
    <row r="343" spans="1:25" ht="12.75" customHeight="1" x14ac:dyDescent="0.2">
      <c r="C343" s="354"/>
      <c r="D343" s="358"/>
      <c r="E343" s="360"/>
      <c r="F343" s="1135" t="str">
        <f>IF(M211=EUConst_Relevant,HYPERLINK("#" &amp; Q343,EUConst_MsgDescription),"")</f>
        <v/>
      </c>
      <c r="G343" s="1114"/>
      <c r="H343" s="1114"/>
      <c r="I343" s="1114"/>
      <c r="J343" s="1114"/>
      <c r="K343" s="1114"/>
      <c r="L343" s="1114"/>
      <c r="M343" s="1114"/>
      <c r="N343" s="1115"/>
      <c r="O343" s="20"/>
      <c r="P343" s="24" t="s">
        <v>441</v>
      </c>
      <c r="Q343" s="414" t="str">
        <f>"#"&amp;ADDRESS(ROW($C$11),COLUMN($C$11))</f>
        <v>#$C$11</v>
      </c>
      <c r="W343" s="403"/>
    </row>
    <row r="344" spans="1:25" ht="5.0999999999999996" customHeight="1" x14ac:dyDescent="0.2">
      <c r="C344" s="354"/>
      <c r="D344" s="358"/>
      <c r="E344" s="361"/>
      <c r="F344" s="1136"/>
      <c r="G344" s="1136"/>
      <c r="H344" s="1136"/>
      <c r="I344" s="1136"/>
      <c r="J344" s="1136"/>
      <c r="K344" s="1136"/>
      <c r="L344" s="1136"/>
      <c r="M344" s="1136"/>
      <c r="N344" s="1137"/>
      <c r="O344" s="20"/>
      <c r="P344" s="280"/>
      <c r="W344" s="403"/>
    </row>
    <row r="345" spans="1:25" s="278" customFormat="1" ht="50.1" customHeight="1" x14ac:dyDescent="0.2">
      <c r="A345" s="285"/>
      <c r="B345" s="12"/>
      <c r="C345" s="354"/>
      <c r="D345" s="367"/>
      <c r="E345" s="368"/>
      <c r="F345" s="1077"/>
      <c r="G345" s="1078"/>
      <c r="H345" s="1078"/>
      <c r="I345" s="1078"/>
      <c r="J345" s="1078"/>
      <c r="K345" s="1078"/>
      <c r="L345" s="1078"/>
      <c r="M345" s="1078"/>
      <c r="N345" s="1079"/>
      <c r="O345" s="20"/>
      <c r="P345" s="301"/>
      <c r="Q345" s="274"/>
      <c r="R345" s="285"/>
      <c r="S345" s="274"/>
      <c r="T345" s="274"/>
      <c r="U345" s="285"/>
      <c r="V345" s="285"/>
      <c r="W345" s="409" t="b">
        <f>W334</f>
        <v>0</v>
      </c>
    </row>
    <row r="346" spans="1:25" ht="5.0999999999999996" customHeight="1" x14ac:dyDescent="0.2">
      <c r="C346" s="354"/>
      <c r="D346" s="358"/>
      <c r="E346" s="355"/>
      <c r="F346" s="355"/>
      <c r="G346" s="355"/>
      <c r="H346" s="355"/>
      <c r="I346" s="355"/>
      <c r="J346" s="355"/>
      <c r="K346" s="355"/>
      <c r="L346" s="355"/>
      <c r="M346" s="355"/>
      <c r="N346" s="356"/>
      <c r="O346" s="20"/>
      <c r="W346" s="403"/>
    </row>
    <row r="347" spans="1:25" ht="12.75" customHeight="1" thickBot="1" x14ac:dyDescent="0.25">
      <c r="C347" s="354"/>
      <c r="D347" s="358"/>
      <c r="E347" s="360"/>
      <c r="F347" s="1199" t="str">
        <f>Translations!$B$210</f>
        <v>Référence de fichiers externes, le cas échéant</v>
      </c>
      <c r="G347" s="1199"/>
      <c r="H347" s="1199"/>
      <c r="I347" s="1199"/>
      <c r="J347" s="1199"/>
      <c r="K347" s="1049"/>
      <c r="L347" s="1049"/>
      <c r="M347" s="1049"/>
      <c r="N347" s="1049"/>
      <c r="O347" s="20"/>
      <c r="W347" s="410" t="b">
        <f>W345</f>
        <v>0</v>
      </c>
    </row>
    <row r="348" spans="1:25" s="21" customFormat="1" ht="12.75" x14ac:dyDescent="0.2">
      <c r="A348" s="19"/>
      <c r="B348" s="38"/>
      <c r="C348" s="373"/>
      <c r="D348" s="374"/>
      <c r="E348" s="374"/>
      <c r="F348" s="374"/>
      <c r="G348" s="374"/>
      <c r="H348" s="374"/>
      <c r="I348" s="374"/>
      <c r="J348" s="374"/>
      <c r="K348" s="374"/>
      <c r="L348" s="374"/>
      <c r="M348" s="374"/>
      <c r="N348" s="375"/>
      <c r="O348" s="20"/>
      <c r="P348" s="274"/>
      <c r="Q348" s="274"/>
      <c r="R348" s="274"/>
      <c r="S348" s="25"/>
      <c r="T348" s="24"/>
      <c r="U348" s="24"/>
      <c r="V348" s="24"/>
      <c r="W348" s="267"/>
    </row>
    <row r="349" spans="1:25" s="21" customFormat="1" ht="15" thickBot="1" x14ac:dyDescent="0.25">
      <c r="A349" s="19"/>
      <c r="B349" s="38"/>
      <c r="C349" s="38"/>
      <c r="D349" s="38"/>
      <c r="E349" s="38"/>
      <c r="F349" s="38"/>
      <c r="G349" s="38"/>
      <c r="H349" s="38"/>
      <c r="I349" s="38"/>
      <c r="J349" s="38"/>
      <c r="K349" s="38"/>
      <c r="L349" s="38"/>
      <c r="M349" s="38"/>
      <c r="N349" s="38"/>
      <c r="O349" s="20"/>
      <c r="P349" s="274"/>
      <c r="Q349" s="274"/>
      <c r="R349" s="25"/>
      <c r="S349" s="25"/>
      <c r="T349" s="24"/>
      <c r="U349" s="24"/>
      <c r="V349" s="24"/>
      <c r="W349" s="267"/>
      <c r="X349" s="273"/>
      <c r="Y349" s="273"/>
    </row>
    <row r="350" spans="1:25" s="21" customFormat="1" ht="12.75" customHeight="1" thickBot="1" x14ac:dyDescent="0.3">
      <c r="A350" s="19"/>
      <c r="B350" s="38"/>
      <c r="C350" s="315"/>
      <c r="D350" s="315"/>
      <c r="E350" s="315"/>
      <c r="F350" s="315"/>
      <c r="G350" s="315"/>
      <c r="H350" s="315"/>
      <c r="I350" s="315"/>
      <c r="J350" s="315"/>
      <c r="K350" s="315"/>
      <c r="L350" s="315"/>
      <c r="M350" s="315"/>
      <c r="N350" s="315"/>
      <c r="O350" s="20"/>
      <c r="P350" s="24"/>
      <c r="Q350" s="24"/>
      <c r="R350" s="25"/>
      <c r="S350" s="25"/>
      <c r="T350" s="24"/>
      <c r="U350" s="24"/>
      <c r="V350" s="24"/>
      <c r="W350" s="267"/>
      <c r="X350" s="273"/>
      <c r="Y350" s="273"/>
    </row>
    <row r="351" spans="1:25" s="21" customFormat="1" ht="15" customHeight="1" thickBot="1" x14ac:dyDescent="0.3">
      <c r="A351" s="274"/>
      <c r="B351" s="416"/>
      <c r="C351" s="418">
        <f>C211+1</f>
        <v>3</v>
      </c>
      <c r="D351" s="1242" t="str">
        <f>Translations!$B$386</f>
        <v>Sous-installation avec méthode alternative:</v>
      </c>
      <c r="E351" s="1243"/>
      <c r="F351" s="1243"/>
      <c r="G351" s="1243"/>
      <c r="H351" s="1244"/>
      <c r="I351" s="1245" t="str">
        <f>INDEX(EUconst_FallBackListNames,$C351)</f>
        <v>Sous-installation avec référentiel de chaleur, (CL | MACF)</v>
      </c>
      <c r="J351" s="1246"/>
      <c r="K351" s="1246"/>
      <c r="L351" s="1247"/>
      <c r="M351" s="1248" t="str">
        <f>IF(ISBLANK(INDEX(CNTR_FallBackSubInstRelevant,C351)),"",IF(INDEX(CNTR_FallBackSubInstRelevant,C351),EUConst_Relevant,EUConst_NotRelevant))</f>
        <v/>
      </c>
      <c r="N351" s="1249"/>
      <c r="O351" s="20"/>
      <c r="P351" s="417">
        <f>C351</f>
        <v>3</v>
      </c>
      <c r="Q351" s="274"/>
      <c r="R351" s="274"/>
      <c r="S351" s="274"/>
      <c r="T351" s="274"/>
      <c r="U351" s="25"/>
      <c r="V351" s="347" t="s">
        <v>891</v>
      </c>
      <c r="W351" s="398" t="b">
        <f>AND(CNTR_ExistSubInstEntries,M351=EUConst_NotRelevant)</f>
        <v>0</v>
      </c>
    </row>
    <row r="352" spans="1:25" s="21" customFormat="1" ht="12.75" customHeight="1" thickBot="1" x14ac:dyDescent="0.25">
      <c r="A352" s="274"/>
      <c r="B352" s="38"/>
      <c r="C352" s="312"/>
      <c r="D352" s="313"/>
      <c r="E352" s="313"/>
      <c r="F352" s="313"/>
      <c r="G352" s="313"/>
      <c r="H352" s="314"/>
      <c r="I352" s="1237" t="str">
        <f>IF(M351=EUConst_NotRelevant,HYPERLINK(Q352,EUconst_MsgGoToNextSubInst),IF(M351=EUConst_Relevant,HYPERLINK("",EUconst_MsgEnterThisSection),""))</f>
        <v/>
      </c>
      <c r="J352" s="1238"/>
      <c r="K352" s="1238"/>
      <c r="L352" s="1238"/>
      <c r="M352" s="1239"/>
      <c r="N352" s="1240"/>
      <c r="O352" s="20"/>
      <c r="P352" s="24" t="s">
        <v>441</v>
      </c>
      <c r="Q352" s="414" t="str">
        <f>"#JUMP_G"&amp;P351+1</f>
        <v>#JUMP_G4</v>
      </c>
      <c r="R352" s="24"/>
      <c r="S352" s="24"/>
      <c r="T352" s="24"/>
      <c r="U352" s="25"/>
      <c r="V352" s="25"/>
      <c r="W352" s="401"/>
      <c r="X352" s="273"/>
      <c r="Y352" s="273"/>
    </row>
    <row r="353" spans="2:23" ht="5.0999999999999996" customHeight="1" x14ac:dyDescent="0.2">
      <c r="C353" s="316"/>
      <c r="D353" s="317"/>
      <c r="E353" s="317"/>
      <c r="F353" s="317"/>
      <c r="G353" s="317"/>
      <c r="H353" s="317"/>
      <c r="I353" s="317"/>
      <c r="J353" s="317"/>
      <c r="K353" s="317"/>
      <c r="L353" s="317"/>
      <c r="M353" s="317"/>
      <c r="N353" s="318"/>
      <c r="O353" s="20"/>
      <c r="U353" s="25"/>
      <c r="V353" s="25"/>
      <c r="W353" s="401"/>
    </row>
    <row r="354" spans="2:23" ht="12.75" customHeight="1" x14ac:dyDescent="0.2">
      <c r="C354" s="250"/>
      <c r="D354" s="22" t="s">
        <v>112</v>
      </c>
      <c r="E354" s="1062" t="str">
        <f>Translations!$B$297</f>
        <v>Limites du système de la sous-installation</v>
      </c>
      <c r="F354" s="1062"/>
      <c r="G354" s="1062"/>
      <c r="H354" s="1062"/>
      <c r="I354" s="1062"/>
      <c r="J354" s="1062"/>
      <c r="K354" s="1062"/>
      <c r="L354" s="1062"/>
      <c r="M354" s="1062"/>
      <c r="N354" s="1176"/>
      <c r="O354" s="20"/>
      <c r="U354" s="25"/>
      <c r="V354" s="25"/>
      <c r="W354" s="401"/>
    </row>
    <row r="355" spans="2:23" ht="5.0999999999999996" customHeight="1" x14ac:dyDescent="0.2">
      <c r="B355" s="273"/>
      <c r="C355" s="250"/>
      <c r="N355" s="251"/>
      <c r="O355" s="20"/>
      <c r="U355" s="25"/>
      <c r="V355" s="25"/>
      <c r="W355" s="401"/>
    </row>
    <row r="356" spans="2:23" ht="12.75" customHeight="1" x14ac:dyDescent="0.2">
      <c r="B356" s="273"/>
      <c r="C356" s="250"/>
      <c r="D356" s="569" t="s">
        <v>118</v>
      </c>
      <c r="E356" s="1108" t="str">
        <f>Translations!$B$249</f>
        <v>Informations relatives à la méthode appliquée</v>
      </c>
      <c r="F356" s="1108"/>
      <c r="G356" s="1108"/>
      <c r="H356" s="1108"/>
      <c r="I356" s="1108"/>
      <c r="J356" s="1108"/>
      <c r="K356" s="1108"/>
      <c r="L356" s="1108"/>
      <c r="M356" s="1108"/>
      <c r="N356" s="1148"/>
      <c r="O356" s="20"/>
      <c r="U356" s="25"/>
      <c r="V356" s="25"/>
      <c r="W356" s="401"/>
    </row>
    <row r="357" spans="2:23" ht="5.0999999999999996" customHeight="1" x14ac:dyDescent="0.2">
      <c r="B357" s="273"/>
      <c r="C357" s="250"/>
      <c r="D357" s="27"/>
      <c r="E357" s="1106"/>
      <c r="F357" s="1106"/>
      <c r="G357" s="1106"/>
      <c r="H357" s="1106"/>
      <c r="I357" s="1106"/>
      <c r="J357" s="1106"/>
      <c r="K357" s="1106"/>
      <c r="L357" s="1106"/>
      <c r="M357" s="1106"/>
      <c r="N357" s="1177"/>
      <c r="O357" s="20"/>
    </row>
    <row r="358" spans="2:23" ht="50.1" customHeight="1" x14ac:dyDescent="0.2">
      <c r="B358" s="273"/>
      <c r="C358" s="250"/>
      <c r="D358" s="569"/>
      <c r="E358" s="1178"/>
      <c r="F358" s="1179"/>
      <c r="G358" s="1179"/>
      <c r="H358" s="1179"/>
      <c r="I358" s="1179"/>
      <c r="J358" s="1179"/>
      <c r="K358" s="1179"/>
      <c r="L358" s="1179"/>
      <c r="M358" s="1179"/>
      <c r="N358" s="1180"/>
      <c r="O358" s="20"/>
    </row>
    <row r="359" spans="2:23" ht="5.0999999999999996" customHeight="1" x14ac:dyDescent="0.2">
      <c r="B359" s="273"/>
      <c r="C359" s="250"/>
      <c r="D359" s="569"/>
      <c r="N359" s="251"/>
      <c r="O359" s="20"/>
    </row>
    <row r="360" spans="2:23" ht="12.75" customHeight="1" x14ac:dyDescent="0.2">
      <c r="B360" s="273"/>
      <c r="C360" s="250"/>
      <c r="D360" s="569" t="s">
        <v>119</v>
      </c>
      <c r="E360" s="1181" t="str">
        <f>Translations!$B$210</f>
        <v>Référence de fichiers externes, le cas échéant</v>
      </c>
      <c r="F360" s="1181"/>
      <c r="G360" s="1181"/>
      <c r="H360" s="1181"/>
      <c r="I360" s="1181"/>
      <c r="J360" s="1182"/>
      <c r="K360" s="1049"/>
      <c r="L360" s="1049"/>
      <c r="M360" s="1049"/>
      <c r="N360" s="1049"/>
      <c r="O360" s="20"/>
    </row>
    <row r="361" spans="2:23" ht="5.0999999999999996" customHeight="1" x14ac:dyDescent="0.2">
      <c r="B361" s="273"/>
      <c r="C361" s="250"/>
      <c r="D361" s="569"/>
      <c r="N361" s="251"/>
      <c r="O361" s="20"/>
    </row>
    <row r="362" spans="2:23" ht="12.75" customHeight="1" x14ac:dyDescent="0.2">
      <c r="B362" s="273"/>
      <c r="C362" s="250"/>
      <c r="D362" s="27" t="s">
        <v>120</v>
      </c>
      <c r="E362" s="1181" t="str">
        <f>Translations!$B$305</f>
        <v>Référence d’un schéma de procédé distinct détaillé, s’il y a lieu</v>
      </c>
      <c r="F362" s="1181"/>
      <c r="G362" s="1181"/>
      <c r="H362" s="1181"/>
      <c r="I362" s="1181"/>
      <c r="J362" s="1182"/>
      <c r="K362" s="1049"/>
      <c r="L362" s="1049"/>
      <c r="M362" s="1049"/>
      <c r="N362" s="1049"/>
      <c r="O362" s="20"/>
    </row>
    <row r="363" spans="2:23" ht="5.0999999999999996" customHeight="1" x14ac:dyDescent="0.2">
      <c r="B363" s="273"/>
      <c r="C363" s="250"/>
      <c r="D363" s="569"/>
      <c r="N363" s="251"/>
      <c r="O363" s="20"/>
    </row>
    <row r="364" spans="2:23" ht="5.0999999999999996" customHeight="1" x14ac:dyDescent="0.2">
      <c r="B364" s="273"/>
      <c r="C364" s="261"/>
      <c r="D364" s="264"/>
      <c r="E364" s="262"/>
      <c r="F364" s="262"/>
      <c r="G364" s="262"/>
      <c r="H364" s="262"/>
      <c r="I364" s="262"/>
      <c r="J364" s="262"/>
      <c r="K364" s="262"/>
      <c r="L364" s="262"/>
      <c r="M364" s="262"/>
      <c r="N364" s="263"/>
      <c r="O364" s="20"/>
    </row>
    <row r="365" spans="2:23" ht="12.75" customHeight="1" x14ac:dyDescent="0.2">
      <c r="B365" s="273"/>
      <c r="C365" s="250"/>
      <c r="D365" s="22" t="s">
        <v>113</v>
      </c>
      <c r="E365" s="1062" t="str">
        <f>Translations!$B$388</f>
        <v>Méthode de détermination des niveaux d’activité annuels</v>
      </c>
      <c r="F365" s="1062"/>
      <c r="G365" s="1062"/>
      <c r="H365" s="1062"/>
      <c r="I365" s="1062"/>
      <c r="J365" s="1062"/>
      <c r="K365" s="1062"/>
      <c r="L365" s="1062"/>
      <c r="M365" s="1062"/>
      <c r="N365" s="1176"/>
      <c r="O365" s="20"/>
      <c r="P365" s="280"/>
      <c r="S365" s="285"/>
      <c r="T365" s="285"/>
    </row>
    <row r="366" spans="2:23" ht="5.0999999999999996" customHeight="1" x14ac:dyDescent="0.2">
      <c r="B366" s="273"/>
      <c r="C366" s="250"/>
      <c r="D366" s="569"/>
      <c r="E366" s="569"/>
      <c r="F366" s="569"/>
      <c r="G366" s="569"/>
      <c r="H366" s="569"/>
      <c r="I366" s="569"/>
      <c r="J366" s="569"/>
      <c r="K366" s="569"/>
      <c r="L366" s="569"/>
      <c r="M366" s="569"/>
      <c r="N366" s="570"/>
      <c r="O366" s="20"/>
      <c r="P366" s="24"/>
    </row>
    <row r="367" spans="2:23" ht="12.75" customHeight="1" x14ac:dyDescent="0.2">
      <c r="B367" s="273"/>
      <c r="C367" s="250"/>
      <c r="D367" s="569" t="s">
        <v>119</v>
      </c>
      <c r="E367" s="1108" t="str">
        <f>Translations!$B$249</f>
        <v>Informations relatives à la méthode appliquée</v>
      </c>
      <c r="F367" s="1108"/>
      <c r="G367" s="1108"/>
      <c r="H367" s="1108"/>
      <c r="I367" s="1108"/>
      <c r="J367" s="1108"/>
      <c r="K367" s="1108"/>
      <c r="L367" s="1108"/>
      <c r="M367" s="1108"/>
      <c r="N367" s="1148"/>
      <c r="O367" s="20"/>
      <c r="P367" s="280"/>
    </row>
    <row r="368" spans="2:23" ht="25.5" customHeight="1" x14ac:dyDescent="0.2">
      <c r="B368" s="273"/>
      <c r="C368" s="250"/>
      <c r="I368" s="1112" t="str">
        <f>Translations!$B$254</f>
        <v>Source de données</v>
      </c>
      <c r="J368" s="1112"/>
      <c r="K368" s="1112" t="str">
        <f>Translations!$B$255</f>
        <v>Autre source de données (le cas échéant)</v>
      </c>
      <c r="L368" s="1112"/>
      <c r="M368" s="1112" t="str">
        <f>Translations!$B$255</f>
        <v>Autre source de données (le cas échéant)</v>
      </c>
      <c r="N368" s="1112"/>
      <c r="O368" s="20"/>
      <c r="P368" s="280"/>
    </row>
    <row r="369" spans="1:23" ht="12.75" customHeight="1" x14ac:dyDescent="0.2">
      <c r="B369" s="273"/>
      <c r="C369" s="250"/>
      <c r="D369" s="569"/>
      <c r="E369" s="135" t="s">
        <v>864</v>
      </c>
      <c r="F369" s="1074" t="str">
        <f>Translations!$B$273</f>
        <v>Quantification des flux de chaleur mesurable</v>
      </c>
      <c r="G369" s="1074"/>
      <c r="H369" s="1075"/>
      <c r="I369" s="1087"/>
      <c r="J369" s="1088"/>
      <c r="K369" s="1089"/>
      <c r="L369" s="1090"/>
      <c r="M369" s="1089"/>
      <c r="N369" s="1091"/>
      <c r="O369" s="20"/>
    </row>
    <row r="370" spans="1:23" ht="12.75" customHeight="1" x14ac:dyDescent="0.2">
      <c r="B370" s="273"/>
      <c r="C370" s="250"/>
      <c r="D370" s="569"/>
      <c r="E370" s="135" t="s">
        <v>865</v>
      </c>
      <c r="F370" s="1074" t="str">
        <f>Translations!$B$274</f>
        <v xml:space="preserve">Flux de chaleur mesurable nette </v>
      </c>
      <c r="G370" s="1074"/>
      <c r="H370" s="1075"/>
      <c r="I370" s="1087"/>
      <c r="J370" s="1088"/>
      <c r="K370" s="1089"/>
      <c r="L370" s="1090"/>
      <c r="M370" s="1089"/>
      <c r="N370" s="1091"/>
      <c r="O370" s="20"/>
    </row>
    <row r="371" spans="1:23" ht="5.0999999999999996" customHeight="1" x14ac:dyDescent="0.2">
      <c r="B371" s="273"/>
      <c r="C371" s="250"/>
      <c r="D371" s="569"/>
      <c r="N371" s="251"/>
      <c r="O371" s="20"/>
      <c r="P371" s="280"/>
    </row>
    <row r="372" spans="1:23" ht="12.75" customHeight="1" x14ac:dyDescent="0.2">
      <c r="B372" s="273"/>
      <c r="C372" s="250"/>
      <c r="D372" s="569"/>
      <c r="E372" s="135" t="s">
        <v>866</v>
      </c>
      <c r="F372" s="1076" t="str">
        <f>Translations!$B$257</f>
        <v>Description de la méthode appliquée</v>
      </c>
      <c r="G372" s="1076"/>
      <c r="H372" s="1076"/>
      <c r="I372" s="1076"/>
      <c r="J372" s="1076"/>
      <c r="K372" s="1076"/>
      <c r="L372" s="1076"/>
      <c r="M372" s="1076"/>
      <c r="N372" s="1167"/>
      <c r="O372" s="20"/>
      <c r="P372" s="280"/>
    </row>
    <row r="373" spans="1:23" ht="5.0999999999999996" customHeight="1" x14ac:dyDescent="0.2">
      <c r="B373" s="273"/>
      <c r="C373" s="250"/>
      <c r="E373" s="252"/>
      <c r="F373" s="571"/>
      <c r="G373" s="572"/>
      <c r="H373" s="572"/>
      <c r="I373" s="572"/>
      <c r="J373" s="572"/>
      <c r="K373" s="572"/>
      <c r="L373" s="572"/>
      <c r="M373" s="572"/>
      <c r="N373" s="578"/>
      <c r="O373" s="20"/>
    </row>
    <row r="374" spans="1:23" ht="12.75" customHeight="1" x14ac:dyDescent="0.2">
      <c r="C374" s="250"/>
      <c r="D374" s="569"/>
      <c r="E374" s="135"/>
      <c r="F374" s="1135" t="str">
        <f>IF(M351=EUConst_Relevant,HYPERLINK("#" &amp; Q374,EUConst_MsgDescription),"")</f>
        <v/>
      </c>
      <c r="G374" s="1114"/>
      <c r="H374" s="1114"/>
      <c r="I374" s="1114"/>
      <c r="J374" s="1114"/>
      <c r="K374" s="1114"/>
      <c r="L374" s="1114"/>
      <c r="M374" s="1114"/>
      <c r="N374" s="1115"/>
      <c r="O374" s="20"/>
      <c r="P374" s="24" t="s">
        <v>441</v>
      </c>
      <c r="Q374" s="414" t="str">
        <f>"#"&amp;ADDRESS(ROW($C$11),COLUMN($C$11))</f>
        <v>#$C$11</v>
      </c>
    </row>
    <row r="375" spans="1:23" ht="5.0999999999999996" customHeight="1" x14ac:dyDescent="0.2">
      <c r="C375" s="250"/>
      <c r="D375" s="569"/>
      <c r="E375" s="26"/>
      <c r="F375" s="1194"/>
      <c r="G375" s="1194"/>
      <c r="H375" s="1194"/>
      <c r="I375" s="1194"/>
      <c r="J375" s="1194"/>
      <c r="K375" s="1194"/>
      <c r="L375" s="1194"/>
      <c r="M375" s="1194"/>
      <c r="N375" s="1195"/>
      <c r="O375" s="20"/>
      <c r="P375" s="280"/>
    </row>
    <row r="376" spans="1:23" s="278" customFormat="1" ht="50.1" customHeight="1" x14ac:dyDescent="0.2">
      <c r="A376" s="274"/>
      <c r="B376" s="12"/>
      <c r="C376" s="250"/>
      <c r="D376" s="26"/>
      <c r="E376" s="26"/>
      <c r="F376" s="1077"/>
      <c r="G376" s="1078"/>
      <c r="H376" s="1078"/>
      <c r="I376" s="1078"/>
      <c r="J376" s="1078"/>
      <c r="K376" s="1078"/>
      <c r="L376" s="1078"/>
      <c r="M376" s="1078"/>
      <c r="N376" s="1079"/>
      <c r="O376" s="20"/>
      <c r="P376" s="284"/>
      <c r="Q376" s="285"/>
      <c r="R376" s="285"/>
      <c r="S376" s="274"/>
      <c r="T376" s="274"/>
      <c r="U376" s="274"/>
      <c r="V376" s="274"/>
      <c r="W376" s="293"/>
    </row>
    <row r="377" spans="1:23" ht="5.0999999999999996" customHeight="1" x14ac:dyDescent="0.2">
      <c r="C377" s="250"/>
      <c r="D377" s="569"/>
      <c r="N377" s="251"/>
      <c r="O377" s="20"/>
    </row>
    <row r="378" spans="1:23" ht="12.75" customHeight="1" x14ac:dyDescent="0.2">
      <c r="C378" s="250"/>
      <c r="D378" s="569"/>
      <c r="E378" s="135" t="s">
        <v>867</v>
      </c>
      <c r="F378" s="1120" t="str">
        <f>Translations!$B$210</f>
        <v>Référence de fichiers externes, le cas échéant</v>
      </c>
      <c r="G378" s="1120"/>
      <c r="H378" s="1120"/>
      <c r="I378" s="1120"/>
      <c r="J378" s="1120"/>
      <c r="K378" s="1049"/>
      <c r="L378" s="1049"/>
      <c r="M378" s="1049"/>
      <c r="N378" s="1049"/>
      <c r="O378" s="20"/>
      <c r="W378" s="384" t="s">
        <v>417</v>
      </c>
    </row>
    <row r="379" spans="1:23" ht="5.0999999999999996" customHeight="1" thickBot="1" x14ac:dyDescent="0.25">
      <c r="C379" s="250"/>
      <c r="D379" s="569"/>
      <c r="N379" s="251"/>
      <c r="O379" s="20"/>
      <c r="P379" s="280"/>
      <c r="W379" s="274"/>
    </row>
    <row r="380" spans="1:23" ht="12.75" customHeight="1" x14ac:dyDescent="0.2">
      <c r="C380" s="250"/>
      <c r="D380" s="569" t="s">
        <v>119</v>
      </c>
      <c r="E380" s="1102" t="str">
        <f>Translations!$B$258</f>
        <v>La hiérarchie a-t-elle été respectée?</v>
      </c>
      <c r="F380" s="1102"/>
      <c r="G380" s="1102"/>
      <c r="H380" s="1103"/>
      <c r="I380" s="291"/>
      <c r="J380" s="298" t="str">
        <f>Translations!$B$259</f>
        <v xml:space="preserve"> Si tel n'est pas le cas, pourquoi?</v>
      </c>
      <c r="K380" s="1087"/>
      <c r="L380" s="1088"/>
      <c r="M380" s="1088"/>
      <c r="N380" s="1104"/>
      <c r="O380" s="20"/>
      <c r="P380" s="280"/>
      <c r="W380" s="407" t="b">
        <f>AND(I380&lt;&gt;"",I380=TRUE)</f>
        <v>0</v>
      </c>
    </row>
    <row r="381" spans="1:23" ht="5.0999999999999996" customHeight="1" x14ac:dyDescent="0.2">
      <c r="C381" s="250"/>
      <c r="E381" s="575"/>
      <c r="F381" s="575"/>
      <c r="G381" s="575"/>
      <c r="H381" s="575"/>
      <c r="I381" s="575"/>
      <c r="J381" s="575"/>
      <c r="K381" s="575"/>
      <c r="L381" s="575"/>
      <c r="M381" s="575"/>
      <c r="N381" s="583"/>
      <c r="O381" s="20"/>
      <c r="P381" s="280"/>
      <c r="W381" s="403"/>
    </row>
    <row r="382" spans="1:23" ht="12.75" customHeight="1" x14ac:dyDescent="0.2">
      <c r="C382" s="250"/>
      <c r="D382" s="12"/>
      <c r="E382" s="12"/>
      <c r="F382" s="1076" t="str">
        <f>Translations!$B$264</f>
        <v>Autres précisions concernant l’écart pris rapport à la hiérarchie</v>
      </c>
      <c r="G382" s="1076"/>
      <c r="H382" s="1076"/>
      <c r="I382" s="1076"/>
      <c r="J382" s="1076"/>
      <c r="K382" s="1076"/>
      <c r="L382" s="1076"/>
      <c r="M382" s="1076"/>
      <c r="N382" s="1167"/>
      <c r="O382" s="20"/>
      <c r="P382" s="280"/>
      <c r="W382" s="403"/>
    </row>
    <row r="383" spans="1:23" ht="25.5" customHeight="1" thickBot="1" x14ac:dyDescent="0.25">
      <c r="C383" s="250"/>
      <c r="D383" s="12"/>
      <c r="E383" s="12"/>
      <c r="F383" s="1168"/>
      <c r="G383" s="1169"/>
      <c r="H383" s="1169"/>
      <c r="I383" s="1169"/>
      <c r="J383" s="1169"/>
      <c r="K383" s="1169"/>
      <c r="L383" s="1169"/>
      <c r="M383" s="1169"/>
      <c r="N383" s="1170"/>
      <c r="O383" s="20"/>
      <c r="P383" s="280"/>
      <c r="W383" s="300" t="b">
        <f>W380</f>
        <v>0</v>
      </c>
    </row>
    <row r="384" spans="1:23" ht="5.0999999999999996" customHeight="1" x14ac:dyDescent="0.2">
      <c r="C384" s="250"/>
      <c r="D384" s="569"/>
      <c r="N384" s="251"/>
      <c r="O384" s="20"/>
    </row>
    <row r="385" spans="2:18" ht="12.75" customHeight="1" x14ac:dyDescent="0.2">
      <c r="C385" s="250"/>
      <c r="D385" s="27" t="s">
        <v>120</v>
      </c>
      <c r="E385" s="1171" t="str">
        <f>Translations!$B$828</f>
        <v>Description de la méthode utilisée aux fins du suivi des marchandises et produits fabriqués</v>
      </c>
      <c r="F385" s="1171"/>
      <c r="G385" s="1171"/>
      <c r="H385" s="1171"/>
      <c r="I385" s="1171"/>
      <c r="J385" s="1171"/>
      <c r="K385" s="1171"/>
      <c r="L385" s="1171"/>
      <c r="M385" s="1171"/>
      <c r="N385" s="1172"/>
      <c r="O385" s="20"/>
    </row>
    <row r="386" spans="2:18" ht="5.0999999999999996" customHeight="1" x14ac:dyDescent="0.2">
      <c r="B386" s="273"/>
      <c r="C386" s="250"/>
      <c r="E386" s="252"/>
      <c r="F386" s="571"/>
      <c r="G386" s="572"/>
      <c r="H386" s="572"/>
      <c r="I386" s="572"/>
      <c r="J386" s="572"/>
      <c r="K386" s="572"/>
      <c r="L386" s="572"/>
      <c r="M386" s="572"/>
      <c r="N386" s="578"/>
      <c r="O386" s="20"/>
    </row>
    <row r="387" spans="2:18" ht="12.75" customHeight="1" x14ac:dyDescent="0.2">
      <c r="B387" s="273"/>
      <c r="C387" s="250"/>
      <c r="D387" s="569"/>
      <c r="E387" s="135"/>
      <c r="F387" s="1135" t="str">
        <f>IF(M351=EUConst_Relevant,HYPERLINK("#" &amp; Q387,EUConst_MsgDescription),"")</f>
        <v/>
      </c>
      <c r="G387" s="1114"/>
      <c r="H387" s="1114"/>
      <c r="I387" s="1114"/>
      <c r="J387" s="1114"/>
      <c r="K387" s="1114"/>
      <c r="L387" s="1114"/>
      <c r="M387" s="1114"/>
      <c r="N387" s="1115"/>
      <c r="O387" s="20"/>
      <c r="P387" s="24" t="s">
        <v>441</v>
      </c>
      <c r="Q387" s="414" t="str">
        <f>"#"&amp;ADDRESS(ROW($C$11),COLUMN($C$11))</f>
        <v>#$C$11</v>
      </c>
    </row>
    <row r="388" spans="2:18" ht="5.0999999999999996" customHeight="1" x14ac:dyDescent="0.2">
      <c r="B388" s="273"/>
      <c r="C388" s="250"/>
      <c r="D388" s="569"/>
      <c r="E388" s="26"/>
      <c r="F388" s="1194"/>
      <c r="G388" s="1194"/>
      <c r="H388" s="1194"/>
      <c r="I388" s="1194"/>
      <c r="J388" s="1194"/>
      <c r="K388" s="1194"/>
      <c r="L388" s="1194"/>
      <c r="M388" s="1194"/>
      <c r="N388" s="1195"/>
      <c r="O388" s="20"/>
      <c r="P388" s="280"/>
    </row>
    <row r="389" spans="2:18" ht="50.1" customHeight="1" x14ac:dyDescent="0.2">
      <c r="B389" s="273"/>
      <c r="C389" s="250"/>
      <c r="D389" s="569"/>
      <c r="E389" s="296"/>
      <c r="F389" s="1087"/>
      <c r="G389" s="1088"/>
      <c r="H389" s="1088"/>
      <c r="I389" s="1088"/>
      <c r="J389" s="1088"/>
      <c r="K389" s="1088"/>
      <c r="L389" s="1088"/>
      <c r="M389" s="1088"/>
      <c r="N389" s="1104"/>
      <c r="O389" s="20"/>
    </row>
    <row r="390" spans="2:18" ht="5.0999999999999996" customHeight="1" x14ac:dyDescent="0.2">
      <c r="B390" s="273"/>
      <c r="C390" s="385"/>
      <c r="D390" s="387"/>
      <c r="E390" s="392"/>
      <c r="F390" s="580"/>
      <c r="G390" s="580"/>
      <c r="H390" s="580"/>
      <c r="I390" s="580"/>
      <c r="J390" s="580"/>
      <c r="K390" s="580"/>
      <c r="L390" s="580"/>
      <c r="M390" s="580"/>
      <c r="N390" s="393"/>
      <c r="O390" s="20"/>
      <c r="P390" s="280"/>
      <c r="R390" s="285"/>
    </row>
    <row r="391" spans="2:18" ht="12.75" customHeight="1" x14ac:dyDescent="0.2">
      <c r="B391" s="273"/>
      <c r="C391" s="394"/>
      <c r="D391" s="395"/>
      <c r="E391" s="395"/>
      <c r="F391" s="395"/>
      <c r="G391" s="395"/>
      <c r="H391" s="395"/>
      <c r="I391" s="395"/>
      <c r="J391" s="395"/>
      <c r="K391" s="395"/>
      <c r="L391" s="395"/>
      <c r="M391" s="395"/>
      <c r="N391" s="396"/>
      <c r="O391" s="20"/>
    </row>
    <row r="392" spans="2:18" ht="15" customHeight="1" x14ac:dyDescent="0.2">
      <c r="B392" s="273"/>
      <c r="C392" s="354"/>
      <c r="D392" s="1203" t="str">
        <f>Translations!$B$329</f>
        <v>Données requises pour déterminer le taux d’amélioration du référentiel conformément à l’article 10 bis, paragraphe 2, de la directive</v>
      </c>
      <c r="E392" s="1204"/>
      <c r="F392" s="1204"/>
      <c r="G392" s="1204"/>
      <c r="H392" s="1204"/>
      <c r="I392" s="1204"/>
      <c r="J392" s="1204"/>
      <c r="K392" s="1204"/>
      <c r="L392" s="1204"/>
      <c r="M392" s="1204"/>
      <c r="N392" s="1205"/>
      <c r="O392" s="20"/>
    </row>
    <row r="393" spans="2:18" ht="5.0999999999999996" customHeight="1" x14ac:dyDescent="0.2">
      <c r="B393" s="273"/>
      <c r="C393" s="354"/>
      <c r="D393" s="355"/>
      <c r="E393" s="355"/>
      <c r="F393" s="355"/>
      <c r="G393" s="355"/>
      <c r="H393" s="355"/>
      <c r="I393" s="355"/>
      <c r="J393" s="355"/>
      <c r="K393" s="355"/>
      <c r="L393" s="355"/>
      <c r="M393" s="355"/>
      <c r="N393" s="356"/>
      <c r="O393" s="20"/>
    </row>
    <row r="394" spans="2:18" ht="12.75" customHeight="1" x14ac:dyDescent="0.2">
      <c r="B394" s="273"/>
      <c r="C394" s="354"/>
      <c r="D394" s="357" t="s">
        <v>114</v>
      </c>
      <c r="E394" s="1206" t="str">
        <f>Translations!$B$330</f>
        <v>Émissions directement attribuables</v>
      </c>
      <c r="F394" s="1206"/>
      <c r="G394" s="1206"/>
      <c r="H394" s="1206"/>
      <c r="I394" s="1206"/>
      <c r="J394" s="1206"/>
      <c r="K394" s="1206"/>
      <c r="L394" s="1206"/>
      <c r="M394" s="1206"/>
      <c r="N394" s="1207"/>
      <c r="O394" s="20"/>
    </row>
    <row r="395" spans="2:18" ht="5.0999999999999996" customHeight="1" x14ac:dyDescent="0.2">
      <c r="B395" s="273"/>
      <c r="C395" s="354"/>
      <c r="D395" s="355"/>
      <c r="E395" s="359"/>
      <c r="F395" s="577"/>
      <c r="G395" s="584"/>
      <c r="H395" s="584"/>
      <c r="I395" s="584"/>
      <c r="J395" s="584"/>
      <c r="K395" s="584"/>
      <c r="L395" s="584"/>
      <c r="M395" s="584"/>
      <c r="N395" s="585"/>
      <c r="O395" s="20"/>
    </row>
    <row r="396" spans="2:18" ht="12.75" customHeight="1" x14ac:dyDescent="0.2">
      <c r="B396" s="273"/>
      <c r="C396" s="354"/>
      <c r="D396" s="358"/>
      <c r="E396" s="360"/>
      <c r="F396" s="1135" t="str">
        <f>IF(M351=EUConst_Relevant,HYPERLINK("#" &amp; Q396,EUConst_MsgDescription),"")</f>
        <v/>
      </c>
      <c r="G396" s="1114"/>
      <c r="H396" s="1114"/>
      <c r="I396" s="1114"/>
      <c r="J396" s="1114"/>
      <c r="K396" s="1114"/>
      <c r="L396" s="1114"/>
      <c r="M396" s="1114"/>
      <c r="N396" s="1115"/>
      <c r="O396" s="20"/>
      <c r="P396" s="24" t="s">
        <v>441</v>
      </c>
      <c r="Q396" s="414" t="str">
        <f>"#"&amp;ADDRESS(ROW($C$11),COLUMN($C$11))</f>
        <v>#$C$11</v>
      </c>
    </row>
    <row r="397" spans="2:18" ht="5.0999999999999996" customHeight="1" x14ac:dyDescent="0.2">
      <c r="B397" s="273"/>
      <c r="C397" s="354"/>
      <c r="D397" s="358"/>
      <c r="E397" s="361"/>
      <c r="F397" s="1136"/>
      <c r="G397" s="1136"/>
      <c r="H397" s="1136"/>
      <c r="I397" s="1136"/>
      <c r="J397" s="1136"/>
      <c r="K397" s="1136"/>
      <c r="L397" s="1136"/>
      <c r="M397" s="1136"/>
      <c r="N397" s="1137"/>
      <c r="O397" s="20"/>
      <c r="P397" s="280"/>
    </row>
    <row r="398" spans="2:18" ht="50.1" customHeight="1" x14ac:dyDescent="0.2">
      <c r="B398" s="273"/>
      <c r="C398" s="354"/>
      <c r="D398" s="355"/>
      <c r="E398" s="355"/>
      <c r="F398" s="1117"/>
      <c r="G398" s="1118"/>
      <c r="H398" s="1118"/>
      <c r="I398" s="1118"/>
      <c r="J398" s="1118"/>
      <c r="K398" s="1118"/>
      <c r="L398" s="1118"/>
      <c r="M398" s="1118"/>
      <c r="N398" s="1119"/>
      <c r="O398" s="20"/>
    </row>
    <row r="399" spans="2:18" ht="5.0999999999999996" customHeight="1" x14ac:dyDescent="0.2">
      <c r="B399" s="273"/>
      <c r="C399" s="354"/>
      <c r="D399" s="355"/>
      <c r="E399" s="355"/>
      <c r="F399" s="355"/>
      <c r="G399" s="355"/>
      <c r="H399" s="355"/>
      <c r="I399" s="355"/>
      <c r="J399" s="355"/>
      <c r="K399" s="355"/>
      <c r="L399" s="355"/>
      <c r="M399" s="355"/>
      <c r="N399" s="356"/>
      <c r="O399" s="20"/>
    </row>
    <row r="400" spans="2:18" ht="12.75" customHeight="1" x14ac:dyDescent="0.2">
      <c r="B400" s="273"/>
      <c r="C400" s="354"/>
      <c r="D400" s="355"/>
      <c r="E400" s="355"/>
      <c r="F400" s="1199" t="str">
        <f>Translations!$B$210</f>
        <v>Référence de fichiers externes, le cas échéant</v>
      </c>
      <c r="G400" s="1199"/>
      <c r="H400" s="1199"/>
      <c r="I400" s="1199"/>
      <c r="J400" s="1199"/>
      <c r="K400" s="1049"/>
      <c r="L400" s="1049"/>
      <c r="M400" s="1049"/>
      <c r="N400" s="1049"/>
      <c r="O400" s="20"/>
    </row>
    <row r="401" spans="2:23" ht="5.0999999999999996" customHeight="1" x14ac:dyDescent="0.2">
      <c r="B401" s="273"/>
      <c r="C401" s="354"/>
      <c r="D401" s="358"/>
      <c r="E401" s="355"/>
      <c r="F401" s="355"/>
      <c r="G401" s="355"/>
      <c r="H401" s="355"/>
      <c r="I401" s="355"/>
      <c r="J401" s="355"/>
      <c r="K401" s="355"/>
      <c r="L401" s="355"/>
      <c r="M401" s="355"/>
      <c r="N401" s="356"/>
      <c r="O401" s="20"/>
    </row>
    <row r="402" spans="2:23" ht="5.0999999999999996" customHeight="1" x14ac:dyDescent="0.2">
      <c r="B402" s="273"/>
      <c r="C402" s="351"/>
      <c r="D402" s="364"/>
      <c r="E402" s="352"/>
      <c r="F402" s="352"/>
      <c r="G402" s="352"/>
      <c r="H402" s="352"/>
      <c r="I402" s="352"/>
      <c r="J402" s="352"/>
      <c r="K402" s="352"/>
      <c r="L402" s="352"/>
      <c r="M402" s="352"/>
      <c r="N402" s="353"/>
      <c r="O402" s="20"/>
    </row>
    <row r="403" spans="2:23" ht="12.75" customHeight="1" x14ac:dyDescent="0.2">
      <c r="B403" s="273"/>
      <c r="C403" s="354"/>
      <c r="D403" s="357" t="s">
        <v>115</v>
      </c>
      <c r="E403" s="1216" t="str">
        <f>Translations!$B$831</f>
        <v>Apport d’énergie à cette sous-installation et facteur d’émission pertinent</v>
      </c>
      <c r="F403" s="1216"/>
      <c r="G403" s="1216"/>
      <c r="H403" s="1216"/>
      <c r="I403" s="1216"/>
      <c r="J403" s="1216"/>
      <c r="K403" s="1216"/>
      <c r="L403" s="1216"/>
      <c r="M403" s="1216"/>
      <c r="N403" s="1217"/>
      <c r="O403" s="20"/>
    </row>
    <row r="404" spans="2:23" ht="5.0999999999999996" customHeight="1" x14ac:dyDescent="0.2">
      <c r="B404" s="273"/>
      <c r="C404" s="354"/>
      <c r="D404" s="355"/>
      <c r="E404" s="1209"/>
      <c r="F404" s="1210"/>
      <c r="G404" s="1210"/>
      <c r="H404" s="1210"/>
      <c r="I404" s="1210"/>
      <c r="J404" s="1210"/>
      <c r="K404" s="1210"/>
      <c r="L404" s="1210"/>
      <c r="M404" s="1210"/>
      <c r="N404" s="1211"/>
      <c r="O404" s="20"/>
    </row>
    <row r="405" spans="2:23" ht="12.75" customHeight="1" x14ac:dyDescent="0.2">
      <c r="B405" s="273"/>
      <c r="C405" s="354"/>
      <c r="D405" s="358" t="s">
        <v>118</v>
      </c>
      <c r="E405" s="1140" t="str">
        <f>Translations!$B$249</f>
        <v>Informations relatives à la méthode appliquée</v>
      </c>
      <c r="F405" s="1140"/>
      <c r="G405" s="1140"/>
      <c r="H405" s="1140"/>
      <c r="I405" s="1140"/>
      <c r="J405" s="1140"/>
      <c r="K405" s="1140"/>
      <c r="L405" s="1140"/>
      <c r="M405" s="1140"/>
      <c r="N405" s="1208"/>
      <c r="O405" s="20"/>
      <c r="P405" s="280"/>
    </row>
    <row r="406" spans="2:23" ht="25.5" customHeight="1" x14ac:dyDescent="0.2">
      <c r="B406" s="273"/>
      <c r="C406" s="354"/>
      <c r="D406" s="355"/>
      <c r="E406" s="355"/>
      <c r="F406" s="372"/>
      <c r="G406" s="355"/>
      <c r="H406" s="399" t="str">
        <f>Translations!$B$401</f>
        <v>Pertinent?</v>
      </c>
      <c r="I406" s="1215" t="str">
        <f>Translations!$B$254</f>
        <v>Source de données</v>
      </c>
      <c r="J406" s="1215"/>
      <c r="K406" s="1215" t="str">
        <f>Translations!$B$255</f>
        <v>Autre source de données (le cas échéant)</v>
      </c>
      <c r="L406" s="1215"/>
      <c r="M406" s="1215" t="str">
        <f>Translations!$B$255</f>
        <v>Autre source de données (le cas échéant)</v>
      </c>
      <c r="N406" s="1215"/>
      <c r="O406" s="20"/>
    </row>
    <row r="407" spans="2:23" ht="12.75" customHeight="1" x14ac:dyDescent="0.2">
      <c r="B407" s="273"/>
      <c r="C407" s="354"/>
      <c r="D407" s="358"/>
      <c r="E407" s="360" t="s">
        <v>864</v>
      </c>
      <c r="F407" s="1222" t="str">
        <f>Translations!$B$833</f>
        <v>Apport de combustible et de matières</v>
      </c>
      <c r="G407" s="1222"/>
      <c r="H407" s="1223"/>
      <c r="I407" s="1082"/>
      <c r="J407" s="1083"/>
      <c r="K407" s="1084"/>
      <c r="L407" s="1085"/>
      <c r="M407" s="1084"/>
      <c r="N407" s="1086"/>
      <c r="O407" s="20"/>
    </row>
    <row r="408" spans="2:23" ht="12.75" customHeight="1" x14ac:dyDescent="0.2">
      <c r="B408" s="273"/>
      <c r="C408" s="354"/>
      <c r="D408" s="358"/>
      <c r="E408" s="360" t="s">
        <v>865</v>
      </c>
      <c r="F408" s="1224" t="str">
        <f>Translations!$B$402</f>
        <v>Pouvoir calorifique inférieur</v>
      </c>
      <c r="G408" s="1224"/>
      <c r="H408" s="1225"/>
      <c r="I408" s="1226"/>
      <c r="J408" s="1257"/>
      <c r="K408" s="1138"/>
      <c r="L408" s="1139"/>
      <c r="M408" s="1138"/>
      <c r="N408" s="1139"/>
      <c r="O408" s="20"/>
    </row>
    <row r="409" spans="2:23" ht="12.75" customHeight="1" thickBot="1" x14ac:dyDescent="0.25">
      <c r="B409" s="273"/>
      <c r="C409" s="354"/>
      <c r="D409" s="358"/>
      <c r="E409" s="360" t="s">
        <v>866</v>
      </c>
      <c r="F409" s="1220" t="str">
        <f>Translations!$B$353</f>
        <v>Facteur d’émission pondéré</v>
      </c>
      <c r="G409" s="1220"/>
      <c r="H409" s="1221"/>
      <c r="I409" s="967"/>
      <c r="J409" s="969"/>
      <c r="K409" s="1258"/>
      <c r="L409" s="1259"/>
      <c r="M409" s="1258"/>
      <c r="N409" s="1259"/>
      <c r="O409" s="20"/>
    </row>
    <row r="410" spans="2:23" ht="12.75" customHeight="1" x14ac:dyDescent="0.2">
      <c r="B410" s="273"/>
      <c r="C410" s="354"/>
      <c r="D410" s="358"/>
      <c r="E410" s="360" t="s">
        <v>867</v>
      </c>
      <c r="F410" s="1222" t="str">
        <f>Translations!$B$403</f>
        <v>Apport de combustible issu de gaz résiduaires</v>
      </c>
      <c r="G410" s="1223"/>
      <c r="H410" s="1252"/>
      <c r="I410" s="1082"/>
      <c r="J410" s="1255"/>
      <c r="K410" s="1084"/>
      <c r="L410" s="1086"/>
      <c r="M410" s="1084"/>
      <c r="N410" s="1086"/>
      <c r="O410" s="20"/>
      <c r="W410" s="415" t="b">
        <f>AND(H410&lt;&gt;"",H410=FALSE)</f>
        <v>0</v>
      </c>
    </row>
    <row r="411" spans="2:23" ht="12.75" customHeight="1" x14ac:dyDescent="0.2">
      <c r="B411" s="273"/>
      <c r="C411" s="354"/>
      <c r="D411" s="358"/>
      <c r="E411" s="360" t="s">
        <v>868</v>
      </c>
      <c r="F411" s="1224" t="str">
        <f>Translations!$B$402</f>
        <v>Pouvoir calorifique inférieur</v>
      </c>
      <c r="G411" s="1225"/>
      <c r="H411" s="1253"/>
      <c r="I411" s="1226"/>
      <c r="J411" s="1257"/>
      <c r="K411" s="1138"/>
      <c r="L411" s="1139"/>
      <c r="M411" s="1138"/>
      <c r="N411" s="1139"/>
      <c r="O411" s="20"/>
      <c r="W411" s="403" t="b">
        <f>W410</f>
        <v>0</v>
      </c>
    </row>
    <row r="412" spans="2:23" ht="12.75" customHeight="1" thickBot="1" x14ac:dyDescent="0.25">
      <c r="B412" s="273"/>
      <c r="C412" s="354"/>
      <c r="D412" s="358"/>
      <c r="E412" s="360" t="s">
        <v>869</v>
      </c>
      <c r="F412" s="1229" t="str">
        <f>Translations!$B$375</f>
        <v>Facteur d’émission</v>
      </c>
      <c r="G412" s="1230"/>
      <c r="H412" s="1254"/>
      <c r="I412" s="1094"/>
      <c r="J412" s="1095"/>
      <c r="K412" s="1096"/>
      <c r="L412" s="1097"/>
      <c r="M412" s="1096"/>
      <c r="N412" s="1097"/>
      <c r="O412" s="20"/>
      <c r="W412" s="412" t="b">
        <f>W411</f>
        <v>0</v>
      </c>
    </row>
    <row r="413" spans="2:23" ht="12.75" customHeight="1" x14ac:dyDescent="0.2">
      <c r="B413" s="273"/>
      <c r="C413" s="354"/>
      <c r="D413" s="358"/>
      <c r="E413" s="360" t="s">
        <v>870</v>
      </c>
      <c r="F413" s="1230" t="str">
        <f>Translations!$B$837</f>
        <v>Apport d’électricité pour la production de chaleur</v>
      </c>
      <c r="G413" s="1256"/>
      <c r="H413" s="549"/>
      <c r="I413" s="1094"/>
      <c r="J413" s="1095"/>
      <c r="K413" s="1096"/>
      <c r="L413" s="1097"/>
      <c r="M413" s="1096"/>
      <c r="N413" s="1097"/>
      <c r="O413" s="20"/>
      <c r="W413" s="415" t="b">
        <f>AND(H413&lt;&gt;"",H413=FALSE)</f>
        <v>0</v>
      </c>
    </row>
    <row r="414" spans="2:23" ht="5.0999999999999996" customHeight="1" x14ac:dyDescent="0.2">
      <c r="B414" s="273"/>
      <c r="C414" s="354"/>
      <c r="D414" s="358"/>
      <c r="E414" s="355"/>
      <c r="F414" s="355"/>
      <c r="G414" s="355"/>
      <c r="H414" s="355"/>
      <c r="I414" s="355"/>
      <c r="J414" s="355"/>
      <c r="K414" s="355"/>
      <c r="L414" s="355"/>
      <c r="M414" s="355"/>
      <c r="N414" s="356"/>
      <c r="O414" s="20"/>
    </row>
    <row r="415" spans="2:23" ht="12.75" customHeight="1" x14ac:dyDescent="0.2">
      <c r="B415" s="273"/>
      <c r="C415" s="354"/>
      <c r="D415" s="358"/>
      <c r="E415" s="360" t="s">
        <v>871</v>
      </c>
      <c r="F415" s="1218" t="str">
        <f>Translations!$B$257</f>
        <v>Description de la méthode appliquée</v>
      </c>
      <c r="G415" s="1218"/>
      <c r="H415" s="1218"/>
      <c r="I415" s="1218"/>
      <c r="J415" s="1218"/>
      <c r="K415" s="1218"/>
      <c r="L415" s="1218"/>
      <c r="M415" s="1218"/>
      <c r="N415" s="1219"/>
      <c r="O415" s="20"/>
    </row>
    <row r="416" spans="2:23" ht="5.0999999999999996" customHeight="1" x14ac:dyDescent="0.2">
      <c r="B416" s="273"/>
      <c r="C416" s="354"/>
      <c r="D416" s="355"/>
      <c r="E416" s="359"/>
      <c r="F416" s="369"/>
      <c r="G416" s="370"/>
      <c r="H416" s="370"/>
      <c r="I416" s="370"/>
      <c r="J416" s="370"/>
      <c r="K416" s="370"/>
      <c r="L416" s="370"/>
      <c r="M416" s="370"/>
      <c r="N416" s="371"/>
      <c r="O416" s="20"/>
    </row>
    <row r="417" spans="2:23" ht="12.75" customHeight="1" x14ac:dyDescent="0.2">
      <c r="B417" s="273"/>
      <c r="C417" s="354"/>
      <c r="D417" s="358"/>
      <c r="E417" s="360"/>
      <c r="F417" s="1135" t="str">
        <f>IF(M351=EUConst_Relevant,HYPERLINK("#" &amp; Q417,EUConst_MsgDescription),"")</f>
        <v/>
      </c>
      <c r="G417" s="1114"/>
      <c r="H417" s="1114"/>
      <c r="I417" s="1114"/>
      <c r="J417" s="1114"/>
      <c r="K417" s="1114"/>
      <c r="L417" s="1114"/>
      <c r="M417" s="1114"/>
      <c r="N417" s="1115"/>
      <c r="O417" s="20"/>
      <c r="P417" s="24" t="s">
        <v>441</v>
      </c>
      <c r="Q417" s="414" t="str">
        <f>"#"&amp;ADDRESS(ROW($C$11),COLUMN($C$11))</f>
        <v>#$C$11</v>
      </c>
    </row>
    <row r="418" spans="2:23" ht="5.0999999999999996" customHeight="1" x14ac:dyDescent="0.2">
      <c r="B418" s="273"/>
      <c r="C418" s="354"/>
      <c r="D418" s="358"/>
      <c r="E418" s="361"/>
      <c r="F418" s="1136"/>
      <c r="G418" s="1136"/>
      <c r="H418" s="1136"/>
      <c r="I418" s="1136"/>
      <c r="J418" s="1136"/>
      <c r="K418" s="1136"/>
      <c r="L418" s="1136"/>
      <c r="M418" s="1136"/>
      <c r="N418" s="1137"/>
      <c r="O418" s="20"/>
      <c r="P418" s="280"/>
    </row>
    <row r="419" spans="2:23" ht="50.1" customHeight="1" x14ac:dyDescent="0.2">
      <c r="B419" s="273"/>
      <c r="C419" s="354"/>
      <c r="D419" s="361"/>
      <c r="E419" s="361"/>
      <c r="F419" s="1077"/>
      <c r="G419" s="1078"/>
      <c r="H419" s="1078"/>
      <c r="I419" s="1078"/>
      <c r="J419" s="1078"/>
      <c r="K419" s="1078"/>
      <c r="L419" s="1078"/>
      <c r="M419" s="1078"/>
      <c r="N419" s="1079"/>
      <c r="O419" s="20"/>
    </row>
    <row r="420" spans="2:23" ht="5.0999999999999996" customHeight="1" x14ac:dyDescent="0.2">
      <c r="B420" s="273"/>
      <c r="C420" s="354"/>
      <c r="D420" s="358"/>
      <c r="E420" s="355"/>
      <c r="F420" s="355"/>
      <c r="G420" s="355"/>
      <c r="H420" s="355"/>
      <c r="I420" s="355"/>
      <c r="J420" s="355"/>
      <c r="K420" s="355"/>
      <c r="L420" s="355"/>
      <c r="M420" s="355"/>
      <c r="N420" s="356"/>
      <c r="O420" s="20"/>
    </row>
    <row r="421" spans="2:23" ht="12.75" customHeight="1" x14ac:dyDescent="0.2">
      <c r="B421" s="273"/>
      <c r="C421" s="354"/>
      <c r="D421" s="358"/>
      <c r="E421" s="360"/>
      <c r="F421" s="1199" t="str">
        <f>Translations!$B$210</f>
        <v>Référence de fichiers externes, le cas échéant</v>
      </c>
      <c r="G421" s="1199"/>
      <c r="H421" s="1199"/>
      <c r="I421" s="1199"/>
      <c r="J421" s="1199"/>
      <c r="K421" s="1049"/>
      <c r="L421" s="1049"/>
      <c r="M421" s="1049"/>
      <c r="N421" s="1049"/>
      <c r="O421" s="20"/>
      <c r="W421" s="384" t="s">
        <v>417</v>
      </c>
    </row>
    <row r="422" spans="2:23" ht="5.0999999999999996" customHeight="1" thickBot="1" x14ac:dyDescent="0.25">
      <c r="B422" s="273"/>
      <c r="C422" s="354"/>
      <c r="D422" s="358"/>
      <c r="E422" s="355"/>
      <c r="F422" s="355"/>
      <c r="G422" s="355"/>
      <c r="H422" s="355"/>
      <c r="I422" s="355"/>
      <c r="J422" s="355"/>
      <c r="K422" s="355"/>
      <c r="L422" s="355"/>
      <c r="M422" s="355"/>
      <c r="N422" s="356"/>
      <c r="O422" s="20"/>
      <c r="P422" s="280"/>
      <c r="W422" s="274"/>
    </row>
    <row r="423" spans="2:23" ht="12.75" customHeight="1" x14ac:dyDescent="0.2">
      <c r="B423" s="273"/>
      <c r="C423" s="354"/>
      <c r="D423" s="358" t="s">
        <v>119</v>
      </c>
      <c r="E423" s="1220" t="str">
        <f>Translations!$B$258</f>
        <v>La hiérarchie a-t-elle été respectée?</v>
      </c>
      <c r="F423" s="1220"/>
      <c r="G423" s="1220"/>
      <c r="H423" s="1221"/>
      <c r="I423" s="291"/>
      <c r="J423" s="366" t="str">
        <f>Translations!$B$259</f>
        <v xml:space="preserve"> Si tel n'est pas le cas, pourquoi?</v>
      </c>
      <c r="K423" s="1087"/>
      <c r="L423" s="1088"/>
      <c r="M423" s="1088"/>
      <c r="N423" s="1104"/>
      <c r="O423" s="20"/>
      <c r="P423" s="280"/>
      <c r="W423" s="407" t="b">
        <f>AND(I423&lt;&gt;"",I423=TRUE)</f>
        <v>0</v>
      </c>
    </row>
    <row r="424" spans="2:23" ht="5.0999999999999996" customHeight="1" x14ac:dyDescent="0.2">
      <c r="B424" s="273"/>
      <c r="C424" s="354"/>
      <c r="D424" s="355"/>
      <c r="E424" s="581"/>
      <c r="F424" s="581"/>
      <c r="G424" s="581"/>
      <c r="H424" s="581"/>
      <c r="I424" s="581"/>
      <c r="J424" s="581"/>
      <c r="K424" s="581"/>
      <c r="L424" s="581"/>
      <c r="M424" s="581"/>
      <c r="N424" s="582"/>
      <c r="O424" s="20"/>
      <c r="P424" s="280"/>
      <c r="V424" s="285"/>
      <c r="W424" s="403"/>
    </row>
    <row r="425" spans="2:23" ht="12.75" customHeight="1" x14ac:dyDescent="0.2">
      <c r="B425" s="273"/>
      <c r="C425" s="354"/>
      <c r="D425" s="367"/>
      <c r="E425" s="367"/>
      <c r="F425" s="1218" t="str">
        <f>Translations!$B$264</f>
        <v>Autres précisions concernant l’écart pris rapport à la hiérarchie</v>
      </c>
      <c r="G425" s="1218"/>
      <c r="H425" s="1218"/>
      <c r="I425" s="1218"/>
      <c r="J425" s="1218"/>
      <c r="K425" s="1218"/>
      <c r="L425" s="1218"/>
      <c r="M425" s="1218"/>
      <c r="N425" s="1219"/>
      <c r="O425" s="20"/>
      <c r="P425" s="280"/>
      <c r="V425" s="285"/>
      <c r="W425" s="403"/>
    </row>
    <row r="426" spans="2:23" ht="25.5" customHeight="1" thickBot="1" x14ac:dyDescent="0.25">
      <c r="B426" s="273"/>
      <c r="C426" s="354"/>
      <c r="D426" s="367"/>
      <c r="E426" s="367"/>
      <c r="F426" s="1077"/>
      <c r="G426" s="1078"/>
      <c r="H426" s="1078"/>
      <c r="I426" s="1078"/>
      <c r="J426" s="1078"/>
      <c r="K426" s="1078"/>
      <c r="L426" s="1078"/>
      <c r="M426" s="1078"/>
      <c r="N426" s="1079"/>
      <c r="O426" s="20"/>
      <c r="P426" s="280"/>
      <c r="V426" s="285"/>
      <c r="W426" s="300" t="b">
        <f>W423</f>
        <v>0</v>
      </c>
    </row>
    <row r="427" spans="2:23" ht="5.0999999999999996" customHeight="1" x14ac:dyDescent="0.2">
      <c r="B427" s="273"/>
      <c r="C427" s="354"/>
      <c r="D427" s="358"/>
      <c r="E427" s="355"/>
      <c r="F427" s="355"/>
      <c r="G427" s="355"/>
      <c r="H427" s="355"/>
      <c r="I427" s="355"/>
      <c r="J427" s="355"/>
      <c r="K427" s="355"/>
      <c r="L427" s="355"/>
      <c r="M427" s="355"/>
      <c r="N427" s="356"/>
      <c r="O427" s="20"/>
      <c r="W427" s="406"/>
    </row>
    <row r="428" spans="2:23" ht="5.0999999999999996" customHeight="1" x14ac:dyDescent="0.2">
      <c r="B428" s="273"/>
      <c r="C428" s="351"/>
      <c r="D428" s="364"/>
      <c r="E428" s="352"/>
      <c r="F428" s="352"/>
      <c r="G428" s="352"/>
      <c r="H428" s="352"/>
      <c r="I428" s="352"/>
      <c r="J428" s="352"/>
      <c r="K428" s="352"/>
      <c r="L428" s="352"/>
      <c r="M428" s="352"/>
      <c r="N428" s="353"/>
      <c r="O428" s="20"/>
    </row>
    <row r="429" spans="2:23" ht="12.75" customHeight="1" x14ac:dyDescent="0.2">
      <c r="B429" s="273"/>
      <c r="C429" s="354"/>
      <c r="D429" s="357" t="s">
        <v>116</v>
      </c>
      <c r="E429" s="1216" t="str">
        <f>Translations!$B$404</f>
        <v>Chaleur mesurable produite</v>
      </c>
      <c r="F429" s="1216"/>
      <c r="G429" s="1216"/>
      <c r="H429" s="1216"/>
      <c r="I429" s="1216"/>
      <c r="J429" s="1216"/>
      <c r="K429" s="1216"/>
      <c r="L429" s="1216"/>
      <c r="M429" s="1216"/>
      <c r="N429" s="1217"/>
      <c r="O429" s="20"/>
      <c r="P429" s="280"/>
      <c r="S429" s="285"/>
      <c r="T429" s="285"/>
    </row>
    <row r="430" spans="2:23" ht="5.0999999999999996" customHeight="1" x14ac:dyDescent="0.2">
      <c r="B430" s="273"/>
      <c r="C430" s="354"/>
      <c r="D430" s="355"/>
      <c r="E430" s="1209"/>
      <c r="F430" s="1210"/>
      <c r="G430" s="1210"/>
      <c r="H430" s="1210"/>
      <c r="I430" s="1210"/>
      <c r="J430" s="1210"/>
      <c r="K430" s="1210"/>
      <c r="L430" s="1210"/>
      <c r="M430" s="1210"/>
      <c r="N430" s="1211"/>
      <c r="O430" s="20"/>
      <c r="P430" s="280"/>
    </row>
    <row r="431" spans="2:23" ht="12.75" customHeight="1" x14ac:dyDescent="0.2">
      <c r="B431" s="273"/>
      <c r="C431" s="354"/>
      <c r="D431" s="358" t="s">
        <v>118</v>
      </c>
      <c r="E431" s="1140" t="str">
        <f>Translations!$B$249</f>
        <v>Informations relatives à la méthode appliquée</v>
      </c>
      <c r="F431" s="1140"/>
      <c r="G431" s="1140"/>
      <c r="H431" s="1140"/>
      <c r="I431" s="1140"/>
      <c r="J431" s="1140"/>
      <c r="K431" s="1140"/>
      <c r="L431" s="1140"/>
      <c r="M431" s="1140"/>
      <c r="N431" s="1208"/>
      <c r="O431" s="20"/>
      <c r="P431" s="280"/>
    </row>
    <row r="432" spans="2:23" ht="25.5" customHeight="1" x14ac:dyDescent="0.2">
      <c r="B432" s="273"/>
      <c r="C432" s="354"/>
      <c r="D432" s="355"/>
      <c r="E432" s="355"/>
      <c r="F432" s="355"/>
      <c r="G432" s="355"/>
      <c r="H432" s="355"/>
      <c r="I432" s="1215" t="str">
        <f>Translations!$B$254</f>
        <v>Source de données</v>
      </c>
      <c r="J432" s="1215"/>
      <c r="K432" s="1215" t="str">
        <f>Translations!$B$255</f>
        <v>Autre source de données (le cas échéant)</v>
      </c>
      <c r="L432" s="1215"/>
      <c r="M432" s="1215" t="str">
        <f>Translations!$B$255</f>
        <v>Autre source de données (le cas échéant)</v>
      </c>
      <c r="N432" s="1215"/>
      <c r="O432" s="20"/>
      <c r="P432" s="280"/>
    </row>
    <row r="433" spans="1:23" ht="12.75" customHeight="1" x14ac:dyDescent="0.2">
      <c r="B433" s="273"/>
      <c r="C433" s="354"/>
      <c r="D433" s="358"/>
      <c r="E433" s="360" t="s">
        <v>864</v>
      </c>
      <c r="F433" s="1214" t="str">
        <f>Translations!$B$407</f>
        <v>Chaleur produite</v>
      </c>
      <c r="G433" s="1214"/>
      <c r="H433" s="1212"/>
      <c r="I433" s="1087"/>
      <c r="J433" s="1088"/>
      <c r="K433" s="1089"/>
      <c r="L433" s="1090"/>
      <c r="M433" s="1089"/>
      <c r="N433" s="1091"/>
      <c r="O433" s="20"/>
    </row>
    <row r="434" spans="1:23" ht="12.75" customHeight="1" x14ac:dyDescent="0.2">
      <c r="B434" s="273"/>
      <c r="C434" s="354"/>
      <c r="D434" s="358"/>
      <c r="E434" s="360" t="s">
        <v>865</v>
      </c>
      <c r="F434" s="1214" t="str">
        <f>Translations!$B$838</f>
        <v>Chaleur produite à partir d’électricité</v>
      </c>
      <c r="G434" s="1214"/>
      <c r="H434" s="1212"/>
      <c r="I434" s="1087"/>
      <c r="J434" s="1088"/>
      <c r="K434" s="1089"/>
      <c r="L434" s="1090"/>
      <c r="M434" s="1089"/>
      <c r="N434" s="1091"/>
      <c r="O434" s="20"/>
    </row>
    <row r="435" spans="1:23" ht="5.0999999999999996" customHeight="1" x14ac:dyDescent="0.2">
      <c r="C435" s="354"/>
      <c r="D435" s="358"/>
      <c r="E435" s="355"/>
      <c r="F435" s="355"/>
      <c r="G435" s="355"/>
      <c r="H435" s="355"/>
      <c r="I435" s="355"/>
      <c r="J435" s="355"/>
      <c r="K435" s="355"/>
      <c r="L435" s="355"/>
      <c r="M435" s="355"/>
      <c r="N435" s="356"/>
      <c r="O435" s="20"/>
      <c r="P435" s="280"/>
    </row>
    <row r="436" spans="1:23" ht="12.75" customHeight="1" x14ac:dyDescent="0.2">
      <c r="C436" s="354"/>
      <c r="D436" s="358"/>
      <c r="E436" s="360" t="s">
        <v>866</v>
      </c>
      <c r="F436" s="1218" t="str">
        <f>Translations!$B$257</f>
        <v>Description de la méthode appliquée</v>
      </c>
      <c r="G436" s="1218"/>
      <c r="H436" s="1218"/>
      <c r="I436" s="1218"/>
      <c r="J436" s="1218"/>
      <c r="K436" s="1218"/>
      <c r="L436" s="1218"/>
      <c r="M436" s="1218"/>
      <c r="N436" s="1219"/>
      <c r="O436" s="20"/>
      <c r="P436" s="280"/>
    </row>
    <row r="437" spans="1:23" ht="5.0999999999999996" customHeight="1" x14ac:dyDescent="0.2">
      <c r="C437" s="354"/>
      <c r="D437" s="355"/>
      <c r="E437" s="359"/>
      <c r="F437" s="577"/>
      <c r="G437" s="584"/>
      <c r="H437" s="584"/>
      <c r="I437" s="584"/>
      <c r="J437" s="584"/>
      <c r="K437" s="584"/>
      <c r="L437" s="584"/>
      <c r="M437" s="584"/>
      <c r="N437" s="585"/>
      <c r="O437" s="20"/>
    </row>
    <row r="438" spans="1:23" ht="12.75" customHeight="1" x14ac:dyDescent="0.2">
      <c r="C438" s="354"/>
      <c r="D438" s="358"/>
      <c r="E438" s="360"/>
      <c r="F438" s="1135" t="str">
        <f>IF(M351=EUConst_Relevant,HYPERLINK("#" &amp; Q438,EUConst_MsgDescription),"")</f>
        <v/>
      </c>
      <c r="G438" s="1114"/>
      <c r="H438" s="1114"/>
      <c r="I438" s="1114"/>
      <c r="J438" s="1114"/>
      <c r="K438" s="1114"/>
      <c r="L438" s="1114"/>
      <c r="M438" s="1114"/>
      <c r="N438" s="1115"/>
      <c r="O438" s="20"/>
      <c r="P438" s="24" t="s">
        <v>441</v>
      </c>
      <c r="Q438" s="414" t="str">
        <f>"#"&amp;ADDRESS(ROW($C$11),COLUMN($C$11))</f>
        <v>#$C$11</v>
      </c>
    </row>
    <row r="439" spans="1:23" ht="5.0999999999999996" customHeight="1" x14ac:dyDescent="0.2">
      <c r="C439" s="354"/>
      <c r="D439" s="358"/>
      <c r="E439" s="361"/>
      <c r="F439" s="1136"/>
      <c r="G439" s="1136"/>
      <c r="H439" s="1136"/>
      <c r="I439" s="1136"/>
      <c r="J439" s="1136"/>
      <c r="K439" s="1136"/>
      <c r="L439" s="1136"/>
      <c r="M439" s="1136"/>
      <c r="N439" s="1137"/>
      <c r="O439" s="20"/>
      <c r="P439" s="280"/>
    </row>
    <row r="440" spans="1:23" s="278" customFormat="1" ht="50.1" customHeight="1" x14ac:dyDescent="0.2">
      <c r="A440" s="274"/>
      <c r="B440" s="12"/>
      <c r="C440" s="354"/>
      <c r="D440" s="361"/>
      <c r="E440" s="361"/>
      <c r="F440" s="1077"/>
      <c r="G440" s="1078"/>
      <c r="H440" s="1078"/>
      <c r="I440" s="1078"/>
      <c r="J440" s="1078"/>
      <c r="K440" s="1078"/>
      <c r="L440" s="1078"/>
      <c r="M440" s="1078"/>
      <c r="N440" s="1079"/>
      <c r="O440" s="20"/>
      <c r="P440" s="284"/>
      <c r="Q440" s="285"/>
      <c r="R440" s="285"/>
      <c r="S440" s="274"/>
      <c r="T440" s="274"/>
      <c r="U440" s="285"/>
      <c r="V440" s="274"/>
      <c r="W440" s="293"/>
    </row>
    <row r="441" spans="1:23" ht="5.0999999999999996" customHeight="1" x14ac:dyDescent="0.2">
      <c r="C441" s="354"/>
      <c r="D441" s="358"/>
      <c r="E441" s="355"/>
      <c r="F441" s="355"/>
      <c r="G441" s="355"/>
      <c r="H441" s="355"/>
      <c r="I441" s="355"/>
      <c r="J441" s="355"/>
      <c r="K441" s="355"/>
      <c r="L441" s="355"/>
      <c r="M441" s="355"/>
      <c r="N441" s="356"/>
      <c r="O441" s="20"/>
    </row>
    <row r="442" spans="1:23" ht="12.75" customHeight="1" x14ac:dyDescent="0.2">
      <c r="C442" s="354"/>
      <c r="D442" s="358"/>
      <c r="E442" s="360"/>
      <c r="F442" s="1199" t="str">
        <f>Translations!$B$210</f>
        <v>Référence de fichiers externes, le cas échéant</v>
      </c>
      <c r="G442" s="1199"/>
      <c r="H442" s="1199"/>
      <c r="I442" s="1199"/>
      <c r="J442" s="1199"/>
      <c r="K442" s="1049"/>
      <c r="L442" s="1049"/>
      <c r="M442" s="1049"/>
      <c r="N442" s="1049"/>
      <c r="O442" s="20"/>
      <c r="W442" s="384" t="s">
        <v>417</v>
      </c>
    </row>
    <row r="443" spans="1:23" ht="5.0999999999999996" customHeight="1" thickBot="1" x14ac:dyDescent="0.25">
      <c r="C443" s="354"/>
      <c r="D443" s="358"/>
      <c r="E443" s="355"/>
      <c r="F443" s="355"/>
      <c r="G443" s="355"/>
      <c r="H443" s="355"/>
      <c r="I443" s="355"/>
      <c r="J443" s="355"/>
      <c r="K443" s="355"/>
      <c r="L443" s="355"/>
      <c r="M443" s="355"/>
      <c r="N443" s="356"/>
      <c r="O443" s="20"/>
      <c r="P443" s="280"/>
    </row>
    <row r="444" spans="1:23" ht="12.75" customHeight="1" x14ac:dyDescent="0.2">
      <c r="C444" s="354"/>
      <c r="D444" s="358" t="s">
        <v>119</v>
      </c>
      <c r="E444" s="1220" t="str">
        <f>Translations!$B$258</f>
        <v>La hiérarchie a-t-elle été respectée?</v>
      </c>
      <c r="F444" s="1220"/>
      <c r="G444" s="1220"/>
      <c r="H444" s="1221"/>
      <c r="I444" s="291"/>
      <c r="J444" s="366" t="str">
        <f>Translations!$B$259</f>
        <v xml:space="preserve"> Si tel n'est pas le cas, pourquoi?</v>
      </c>
      <c r="K444" s="1087"/>
      <c r="L444" s="1088"/>
      <c r="M444" s="1088"/>
      <c r="N444" s="1104"/>
      <c r="O444" s="20"/>
      <c r="P444" s="280"/>
      <c r="W444" s="407" t="b">
        <f>AND(I444&lt;&gt;"",I444=TRUE)</f>
        <v>0</v>
      </c>
    </row>
    <row r="445" spans="1:23" ht="5.0999999999999996" customHeight="1" x14ac:dyDescent="0.2">
      <c r="C445" s="354"/>
      <c r="D445" s="355"/>
      <c r="E445" s="581"/>
      <c r="F445" s="581"/>
      <c r="G445" s="581"/>
      <c r="H445" s="581"/>
      <c r="I445" s="581"/>
      <c r="J445" s="581"/>
      <c r="K445" s="581"/>
      <c r="L445" s="581"/>
      <c r="M445" s="581"/>
      <c r="N445" s="582"/>
      <c r="O445" s="20"/>
      <c r="P445" s="280"/>
      <c r="W445" s="403"/>
    </row>
    <row r="446" spans="1:23" ht="12.75" customHeight="1" x14ac:dyDescent="0.2">
      <c r="C446" s="354"/>
      <c r="D446" s="367"/>
      <c r="E446" s="367"/>
      <c r="F446" s="1218" t="str">
        <f>Translations!$B$264</f>
        <v>Autres précisions concernant l’écart pris rapport à la hiérarchie</v>
      </c>
      <c r="G446" s="1218"/>
      <c r="H446" s="1218"/>
      <c r="I446" s="1218"/>
      <c r="J446" s="1218"/>
      <c r="K446" s="1218"/>
      <c r="L446" s="1218"/>
      <c r="M446" s="1218"/>
      <c r="N446" s="1219"/>
      <c r="O446" s="20"/>
      <c r="P446" s="280"/>
      <c r="W446" s="403"/>
    </row>
    <row r="447" spans="1:23" ht="25.5" customHeight="1" thickBot="1" x14ac:dyDescent="0.25">
      <c r="C447" s="354"/>
      <c r="D447" s="367"/>
      <c r="E447" s="367"/>
      <c r="F447" s="1077"/>
      <c r="G447" s="1078"/>
      <c r="H447" s="1078"/>
      <c r="I447" s="1078"/>
      <c r="J447" s="1078"/>
      <c r="K447" s="1078"/>
      <c r="L447" s="1078"/>
      <c r="M447" s="1078"/>
      <c r="N447" s="1079"/>
      <c r="O447" s="20"/>
      <c r="P447" s="280"/>
      <c r="W447" s="412" t="b">
        <f>W444</f>
        <v>0</v>
      </c>
    </row>
    <row r="448" spans="1:23" ht="5.0999999999999996" customHeight="1" x14ac:dyDescent="0.2">
      <c r="C448" s="354"/>
      <c r="D448" s="358"/>
      <c r="E448" s="355"/>
      <c r="F448" s="355"/>
      <c r="G448" s="355"/>
      <c r="H448" s="355"/>
      <c r="I448" s="355"/>
      <c r="J448" s="355"/>
      <c r="K448" s="355"/>
      <c r="L448" s="355"/>
      <c r="M448" s="355"/>
      <c r="N448" s="356"/>
      <c r="O448" s="20"/>
    </row>
    <row r="449" spans="3:23" ht="5.0999999999999996" customHeight="1" x14ac:dyDescent="0.2">
      <c r="C449" s="351"/>
      <c r="D449" s="364"/>
      <c r="E449" s="352"/>
      <c r="F449" s="352"/>
      <c r="G449" s="352"/>
      <c r="H449" s="352"/>
      <c r="I449" s="352"/>
      <c r="J449" s="352"/>
      <c r="K449" s="352"/>
      <c r="L449" s="352"/>
      <c r="M449" s="352"/>
      <c r="N449" s="353"/>
      <c r="O449" s="20"/>
    </row>
    <row r="450" spans="3:23" ht="12.75" customHeight="1" x14ac:dyDescent="0.2">
      <c r="C450" s="354"/>
      <c r="D450" s="357" t="s">
        <v>117</v>
      </c>
      <c r="E450" s="1216" t="str">
        <f>Translations!$B$359</f>
        <v>Chaleur mesurable importée</v>
      </c>
      <c r="F450" s="1216"/>
      <c r="G450" s="1216"/>
      <c r="H450" s="1216"/>
      <c r="I450" s="1216"/>
      <c r="J450" s="1216"/>
      <c r="K450" s="1216"/>
      <c r="L450" s="1216"/>
      <c r="M450" s="1216"/>
      <c r="N450" s="1217"/>
      <c r="O450" s="20"/>
      <c r="P450" s="280"/>
      <c r="S450" s="285"/>
      <c r="T450" s="285"/>
    </row>
    <row r="451" spans="3:23" ht="5.0999999999999996" customHeight="1" x14ac:dyDescent="0.2">
      <c r="C451" s="354"/>
      <c r="D451" s="355"/>
      <c r="E451" s="1209"/>
      <c r="F451" s="1210"/>
      <c r="G451" s="1210"/>
      <c r="H451" s="1210"/>
      <c r="I451" s="1210"/>
      <c r="J451" s="1210"/>
      <c r="K451" s="1210"/>
      <c r="L451" s="1210"/>
      <c r="M451" s="1210"/>
      <c r="N451" s="1211"/>
      <c r="O451" s="20"/>
      <c r="P451" s="280"/>
    </row>
    <row r="452" spans="3:23" ht="12.75" customHeight="1" x14ac:dyDescent="0.2">
      <c r="C452" s="354"/>
      <c r="D452" s="358" t="s">
        <v>118</v>
      </c>
      <c r="E452" s="1140" t="str">
        <f>Translations!$B$409</f>
        <v>D'autres flux de chaleur mesurable sont-ils pertinents pour cette sous-installation?</v>
      </c>
      <c r="F452" s="1140"/>
      <c r="G452" s="1140"/>
      <c r="H452" s="1140"/>
      <c r="I452" s="1140"/>
      <c r="J452" s="1140"/>
      <c r="K452" s="1140"/>
      <c r="L452" s="1140"/>
      <c r="M452" s="1141"/>
      <c r="N452" s="1141"/>
      <c r="O452" s="20"/>
      <c r="P452" s="280"/>
    </row>
    <row r="453" spans="3:23" ht="12.75" customHeight="1" x14ac:dyDescent="0.2">
      <c r="C453" s="354"/>
      <c r="D453" s="358"/>
      <c r="E453" s="355"/>
      <c r="F453" s="355"/>
      <c r="G453" s="355"/>
      <c r="H453" s="355"/>
      <c r="I453" s="355"/>
      <c r="J453" s="1121" t="str">
        <f>IF(M351=EUConst_NotRelevant,"",IF(AND(M452&lt;&gt;"",M452=FALSE),HYPERLINK("#" &amp; Q453,EUconst_MsgGoOn),""))</f>
        <v/>
      </c>
      <c r="K453" s="1122"/>
      <c r="L453" s="1122"/>
      <c r="M453" s="1122"/>
      <c r="N453" s="1123"/>
      <c r="O453" s="20"/>
      <c r="P453" s="24" t="s">
        <v>441</v>
      </c>
      <c r="Q453" s="414" t="str">
        <f>Q352</f>
        <v>#JUMP_G4</v>
      </c>
    </row>
    <row r="454" spans="3:23" ht="5.0999999999999996" customHeight="1" x14ac:dyDescent="0.2">
      <c r="C454" s="354"/>
      <c r="D454" s="358"/>
      <c r="E454" s="358"/>
      <c r="F454" s="358"/>
      <c r="G454" s="358"/>
      <c r="H454" s="358"/>
      <c r="I454" s="358"/>
      <c r="J454" s="358"/>
      <c r="K454" s="358"/>
      <c r="L454" s="358"/>
      <c r="M454" s="358"/>
      <c r="N454" s="365"/>
      <c r="O454" s="20"/>
      <c r="P454" s="24"/>
    </row>
    <row r="455" spans="3:23" ht="12.75" customHeight="1" x14ac:dyDescent="0.2">
      <c r="C455" s="354"/>
      <c r="D455" s="358" t="s">
        <v>119</v>
      </c>
      <c r="E455" s="1140" t="str">
        <f>Translations!$B$249</f>
        <v>Informations relatives à la méthode appliquée</v>
      </c>
      <c r="F455" s="1140"/>
      <c r="G455" s="1140"/>
      <c r="H455" s="1140"/>
      <c r="I455" s="1140"/>
      <c r="J455" s="1140"/>
      <c r="K455" s="1140"/>
      <c r="L455" s="1140"/>
      <c r="M455" s="1140"/>
      <c r="N455" s="1208"/>
      <c r="O455" s="20"/>
      <c r="P455" s="280"/>
    </row>
    <row r="456" spans="3:23" ht="25.5" customHeight="1" thickBot="1" x14ac:dyDescent="0.25">
      <c r="C456" s="354"/>
      <c r="D456" s="355"/>
      <c r="E456" s="355"/>
      <c r="F456" s="355"/>
      <c r="G456" s="355"/>
      <c r="H456" s="399" t="str">
        <f>Translations!$B$401</f>
        <v>Pertinent?</v>
      </c>
      <c r="I456" s="1215" t="str">
        <f>Translations!$B$254</f>
        <v>Source de données</v>
      </c>
      <c r="J456" s="1215"/>
      <c r="K456" s="1215" t="str">
        <f>Translations!$B$255</f>
        <v>Autre source de données (le cas échéant)</v>
      </c>
      <c r="L456" s="1215"/>
      <c r="M456" s="1215" t="str">
        <f>Translations!$B$255</f>
        <v>Autre source de données (le cas échéant)</v>
      </c>
      <c r="N456" s="1215"/>
      <c r="O456" s="20"/>
      <c r="P456" s="280"/>
      <c r="W456" s="293" t="s">
        <v>417</v>
      </c>
    </row>
    <row r="457" spans="3:23" ht="12.75" customHeight="1" thickBot="1" x14ac:dyDescent="0.25">
      <c r="C457" s="354"/>
      <c r="D457" s="358"/>
      <c r="E457" s="360" t="s">
        <v>864</v>
      </c>
      <c r="F457" s="1222" t="str">
        <f>Translations!$B$416</f>
        <v>importée (autres sources)</v>
      </c>
      <c r="G457" s="1223"/>
      <c r="H457" s="1141"/>
      <c r="I457" s="1082"/>
      <c r="J457" s="1083"/>
      <c r="K457" s="1084"/>
      <c r="L457" s="1085"/>
      <c r="M457" s="1084"/>
      <c r="N457" s="1086"/>
      <c r="O457" s="20"/>
      <c r="V457" s="413" t="b">
        <f>OR(AND(M452&lt;&gt;"",M452=FALSE))</f>
        <v>0</v>
      </c>
      <c r="W457" s="407" t="b">
        <f>OR(AND(M452&lt;&gt;"",M452=FALSE),AND(H457&lt;&gt;"",H457=FALSE))</f>
        <v>0</v>
      </c>
    </row>
    <row r="458" spans="3:23" ht="12.75" customHeight="1" thickBot="1" x14ac:dyDescent="0.25">
      <c r="C458" s="354"/>
      <c r="D458" s="358"/>
      <c r="E458" s="360" t="s">
        <v>865</v>
      </c>
      <c r="F458" s="1229" t="str">
        <f>Translations!$B$417</f>
        <v>Flux de chaleur mesurable nette</v>
      </c>
      <c r="G458" s="1230"/>
      <c r="H458" s="1141"/>
      <c r="I458" s="1094"/>
      <c r="J458" s="1131"/>
      <c r="K458" s="1096"/>
      <c r="L458" s="1132"/>
      <c r="M458" s="1096"/>
      <c r="N458" s="1097"/>
      <c r="O458" s="20"/>
      <c r="W458" s="408" t="b">
        <f>W457</f>
        <v>0</v>
      </c>
    </row>
    <row r="459" spans="3:23" ht="12.75" customHeight="1" thickBot="1" x14ac:dyDescent="0.25">
      <c r="C459" s="354"/>
      <c r="D459" s="358"/>
      <c r="E459" s="360" t="s">
        <v>866</v>
      </c>
      <c r="F459" s="1222" t="str">
        <f>Translations!$B$418</f>
        <v>importée (référentiel de produit)</v>
      </c>
      <c r="G459" s="1223"/>
      <c r="H459" s="1141"/>
      <c r="I459" s="1082"/>
      <c r="J459" s="1083"/>
      <c r="K459" s="1084"/>
      <c r="L459" s="1085"/>
      <c r="M459" s="1084"/>
      <c r="N459" s="1086"/>
      <c r="O459" s="20"/>
      <c r="V459" s="400" t="b">
        <f>V457</f>
        <v>0</v>
      </c>
      <c r="W459" s="407" t="b">
        <f>OR(AND(M452&lt;&gt;"",M452=FALSE),AND(H459&lt;&gt;"",H459=FALSE))</f>
        <v>0</v>
      </c>
    </row>
    <row r="460" spans="3:23" ht="12.75" customHeight="1" thickBot="1" x14ac:dyDescent="0.25">
      <c r="C460" s="354"/>
      <c r="D460" s="358"/>
      <c r="E460" s="360" t="s">
        <v>867</v>
      </c>
      <c r="F460" s="1229" t="str">
        <f>Translations!$B$417</f>
        <v>Flux de chaleur mesurable nette</v>
      </c>
      <c r="G460" s="1230"/>
      <c r="H460" s="1141"/>
      <c r="I460" s="1094"/>
      <c r="J460" s="1131"/>
      <c r="K460" s="1096"/>
      <c r="L460" s="1132"/>
      <c r="M460" s="1096"/>
      <c r="N460" s="1097"/>
      <c r="O460" s="20"/>
      <c r="W460" s="408" t="b">
        <f>W459</f>
        <v>0</v>
      </c>
    </row>
    <row r="461" spans="3:23" ht="12.75" customHeight="1" thickBot="1" x14ac:dyDescent="0.25">
      <c r="C461" s="354"/>
      <c r="D461" s="358"/>
      <c r="E461" s="360" t="s">
        <v>868</v>
      </c>
      <c r="F461" s="1222" t="str">
        <f>Translations!$B$419</f>
        <v>importée (pâte à papier)</v>
      </c>
      <c r="G461" s="1223"/>
      <c r="H461" s="1141"/>
      <c r="I461" s="1082"/>
      <c r="J461" s="1083"/>
      <c r="K461" s="1084"/>
      <c r="L461" s="1085"/>
      <c r="M461" s="1084"/>
      <c r="N461" s="1086"/>
      <c r="O461" s="20"/>
      <c r="V461" s="400" t="b">
        <f>V459</f>
        <v>0</v>
      </c>
      <c r="W461" s="407" t="b">
        <f>OR(AND(M452&lt;&gt;"",M452=FALSE),AND(H461&lt;&gt;"",H461=FALSE))</f>
        <v>0</v>
      </c>
    </row>
    <row r="462" spans="3:23" ht="12.75" customHeight="1" thickBot="1" x14ac:dyDescent="0.25">
      <c r="C462" s="354"/>
      <c r="D462" s="358"/>
      <c r="E462" s="360" t="s">
        <v>869</v>
      </c>
      <c r="F462" s="1229" t="str">
        <f>Translations!$B$417</f>
        <v>Flux de chaleur mesurable nette</v>
      </c>
      <c r="G462" s="1230"/>
      <c r="H462" s="1141"/>
      <c r="I462" s="1094"/>
      <c r="J462" s="1131"/>
      <c r="K462" s="1096"/>
      <c r="L462" s="1132"/>
      <c r="M462" s="1096"/>
      <c r="N462" s="1097"/>
      <c r="O462" s="20"/>
      <c r="W462" s="408" t="b">
        <f>W461</f>
        <v>0</v>
      </c>
    </row>
    <row r="463" spans="3:23" ht="12.75" customHeight="1" thickBot="1" x14ac:dyDescent="0.25">
      <c r="C463" s="354"/>
      <c r="D463" s="358"/>
      <c r="E463" s="360" t="s">
        <v>870</v>
      </c>
      <c r="F463" s="1222" t="str">
        <f>Translations!$B$420</f>
        <v>importée (référentiel de combustible)</v>
      </c>
      <c r="G463" s="1223"/>
      <c r="H463" s="1141"/>
      <c r="I463" s="1082"/>
      <c r="J463" s="1083"/>
      <c r="K463" s="1084"/>
      <c r="L463" s="1085"/>
      <c r="M463" s="1084"/>
      <c r="N463" s="1086"/>
      <c r="O463" s="20"/>
      <c r="V463" s="400" t="b">
        <f>V461</f>
        <v>0</v>
      </c>
      <c r="W463" s="407" t="b">
        <f>OR(AND(M452&lt;&gt;"",M452=FALSE),AND(H463&lt;&gt;"",H463=FALSE))</f>
        <v>0</v>
      </c>
    </row>
    <row r="464" spans="3:23" ht="12.75" customHeight="1" thickBot="1" x14ac:dyDescent="0.25">
      <c r="C464" s="354"/>
      <c r="D464" s="358"/>
      <c r="E464" s="360" t="s">
        <v>871</v>
      </c>
      <c r="F464" s="1229" t="str">
        <f>Translations!$B$417</f>
        <v>Flux de chaleur mesurable nette</v>
      </c>
      <c r="G464" s="1230"/>
      <c r="H464" s="1141"/>
      <c r="I464" s="1094"/>
      <c r="J464" s="1131"/>
      <c r="K464" s="1096"/>
      <c r="L464" s="1132"/>
      <c r="M464" s="1096"/>
      <c r="N464" s="1097"/>
      <c r="O464" s="20"/>
      <c r="W464" s="408" t="b">
        <f>W463</f>
        <v>0</v>
      </c>
    </row>
    <row r="465" spans="1:23" ht="12.75" customHeight="1" thickBot="1" x14ac:dyDescent="0.25">
      <c r="C465" s="354"/>
      <c r="D465" s="358"/>
      <c r="E465" s="360" t="s">
        <v>872</v>
      </c>
      <c r="F465" s="1222" t="str">
        <f>Translations!$B$421</f>
        <v>importée (gaz résiduaires)</v>
      </c>
      <c r="G465" s="1223"/>
      <c r="H465" s="1141"/>
      <c r="I465" s="1082"/>
      <c r="J465" s="1083"/>
      <c r="K465" s="1084"/>
      <c r="L465" s="1085"/>
      <c r="M465" s="1084"/>
      <c r="N465" s="1086"/>
      <c r="O465" s="20"/>
      <c r="V465" s="400" t="b">
        <f>V463</f>
        <v>0</v>
      </c>
      <c r="W465" s="407" t="b">
        <f>OR(AND(M452&lt;&gt;"",M452=FALSE),AND(H465&lt;&gt;"",H465=FALSE))</f>
        <v>0</v>
      </c>
    </row>
    <row r="466" spans="1:23" ht="12.75" customHeight="1" thickBot="1" x14ac:dyDescent="0.25">
      <c r="C466" s="354"/>
      <c r="D466" s="358"/>
      <c r="E466" s="360" t="s">
        <v>873</v>
      </c>
      <c r="F466" s="1229" t="str">
        <f>Translations!$B$417</f>
        <v>Flux de chaleur mesurable nette</v>
      </c>
      <c r="G466" s="1230"/>
      <c r="H466" s="1141"/>
      <c r="I466" s="1094"/>
      <c r="J466" s="1131"/>
      <c r="K466" s="1096"/>
      <c r="L466" s="1132"/>
      <c r="M466" s="1096"/>
      <c r="N466" s="1097"/>
      <c r="O466" s="20"/>
      <c r="W466" s="300" t="b">
        <f>W465</f>
        <v>0</v>
      </c>
    </row>
    <row r="467" spans="1:23" ht="5.0999999999999996" customHeight="1" x14ac:dyDescent="0.2">
      <c r="C467" s="354"/>
      <c r="D467" s="358"/>
      <c r="E467" s="355"/>
      <c r="F467" s="355"/>
      <c r="G467" s="355"/>
      <c r="H467" s="355"/>
      <c r="I467" s="355"/>
      <c r="J467" s="355"/>
      <c r="K467" s="355"/>
      <c r="L467" s="355"/>
      <c r="M467" s="355"/>
      <c r="N467" s="356"/>
      <c r="O467" s="20"/>
      <c r="P467" s="280"/>
      <c r="W467" s="403"/>
    </row>
    <row r="468" spans="1:23" ht="12.75" customHeight="1" x14ac:dyDescent="0.2">
      <c r="C468" s="354"/>
      <c r="D468" s="358"/>
      <c r="E468" s="360" t="s">
        <v>874</v>
      </c>
      <c r="F468" s="1218" t="str">
        <f>Translations!$B$257</f>
        <v>Description de la méthode appliquée</v>
      </c>
      <c r="G468" s="1218"/>
      <c r="H468" s="1218"/>
      <c r="I468" s="1218"/>
      <c r="J468" s="1218"/>
      <c r="K468" s="1218"/>
      <c r="L468" s="1218"/>
      <c r="M468" s="1218"/>
      <c r="N468" s="1219"/>
      <c r="O468" s="20"/>
      <c r="P468" s="280"/>
      <c r="W468" s="403"/>
    </row>
    <row r="469" spans="1:23" ht="5.0999999999999996" customHeight="1" x14ac:dyDescent="0.2">
      <c r="C469" s="354"/>
      <c r="D469" s="355"/>
      <c r="E469" s="359"/>
      <c r="F469" s="577"/>
      <c r="G469" s="584"/>
      <c r="H469" s="584"/>
      <c r="I469" s="584"/>
      <c r="J469" s="584"/>
      <c r="K469" s="584"/>
      <c r="L469" s="584"/>
      <c r="M469" s="584"/>
      <c r="N469" s="585"/>
      <c r="O469" s="20"/>
      <c r="W469" s="403"/>
    </row>
    <row r="470" spans="1:23" ht="12.75" customHeight="1" x14ac:dyDescent="0.2">
      <c r="C470" s="354"/>
      <c r="D470" s="358"/>
      <c r="E470" s="360"/>
      <c r="F470" s="1135" t="str">
        <f>IF(M351=EUConst_Relevant,HYPERLINK("#" &amp; Q470,EUConst_MsgDescription),"")</f>
        <v/>
      </c>
      <c r="G470" s="1114"/>
      <c r="H470" s="1114"/>
      <c r="I470" s="1114"/>
      <c r="J470" s="1114"/>
      <c r="K470" s="1114"/>
      <c r="L470" s="1114"/>
      <c r="M470" s="1114"/>
      <c r="N470" s="1115"/>
      <c r="O470" s="20"/>
      <c r="P470" s="24" t="s">
        <v>441</v>
      </c>
      <c r="Q470" s="414" t="str">
        <f>"#"&amp;ADDRESS(ROW($C$11),COLUMN($C$11))</f>
        <v>#$C$11</v>
      </c>
      <c r="W470" s="403"/>
    </row>
    <row r="471" spans="1:23" ht="5.0999999999999996" customHeight="1" x14ac:dyDescent="0.2">
      <c r="C471" s="354"/>
      <c r="D471" s="358"/>
      <c r="E471" s="361"/>
      <c r="F471" s="1136"/>
      <c r="G471" s="1136"/>
      <c r="H471" s="1136"/>
      <c r="I471" s="1136"/>
      <c r="J471" s="1136"/>
      <c r="K471" s="1136"/>
      <c r="L471" s="1136"/>
      <c r="M471" s="1136"/>
      <c r="N471" s="1137"/>
      <c r="O471" s="20"/>
      <c r="P471" s="280"/>
      <c r="W471" s="403"/>
    </row>
    <row r="472" spans="1:23" s="278" customFormat="1" ht="50.1" customHeight="1" x14ac:dyDescent="0.2">
      <c r="A472" s="285"/>
      <c r="B472" s="12"/>
      <c r="C472" s="354"/>
      <c r="D472" s="361"/>
      <c r="E472" s="361"/>
      <c r="F472" s="1077"/>
      <c r="G472" s="1078"/>
      <c r="H472" s="1078"/>
      <c r="I472" s="1078"/>
      <c r="J472" s="1078"/>
      <c r="K472" s="1078"/>
      <c r="L472" s="1078"/>
      <c r="M472" s="1078"/>
      <c r="N472" s="1079"/>
      <c r="O472" s="20"/>
      <c r="P472" s="284"/>
      <c r="Q472" s="285"/>
      <c r="R472" s="285"/>
      <c r="S472" s="274"/>
      <c r="T472" s="274"/>
      <c r="U472" s="285"/>
      <c r="V472" s="285"/>
      <c r="W472" s="409" t="b">
        <f>V457</f>
        <v>0</v>
      </c>
    </row>
    <row r="473" spans="1:23" ht="5.0999999999999996" customHeight="1" x14ac:dyDescent="0.2">
      <c r="C473" s="354"/>
      <c r="D473" s="358"/>
      <c r="E473" s="355"/>
      <c r="F473" s="355"/>
      <c r="G473" s="355"/>
      <c r="H473" s="355"/>
      <c r="I473" s="355"/>
      <c r="J473" s="355"/>
      <c r="K473" s="355"/>
      <c r="L473" s="355"/>
      <c r="M473" s="355"/>
      <c r="N473" s="356"/>
      <c r="O473" s="20"/>
      <c r="W473" s="403"/>
    </row>
    <row r="474" spans="1:23" ht="12.75" customHeight="1" x14ac:dyDescent="0.2">
      <c r="C474" s="354"/>
      <c r="D474" s="358"/>
      <c r="E474" s="360"/>
      <c r="F474" s="1199" t="str">
        <f>Translations!$B$210</f>
        <v>Référence de fichiers externes, le cas échéant</v>
      </c>
      <c r="G474" s="1199"/>
      <c r="H474" s="1199"/>
      <c r="I474" s="1199"/>
      <c r="J474" s="1199"/>
      <c r="K474" s="1049"/>
      <c r="L474" s="1049"/>
      <c r="M474" s="1049"/>
      <c r="N474" s="1049"/>
      <c r="O474" s="20"/>
      <c r="W474" s="409" t="b">
        <f>W472</f>
        <v>0</v>
      </c>
    </row>
    <row r="475" spans="1:23" ht="5.0999999999999996" customHeight="1" thickBot="1" x14ac:dyDescent="0.25">
      <c r="C475" s="354"/>
      <c r="D475" s="358"/>
      <c r="E475" s="355"/>
      <c r="F475" s="355"/>
      <c r="G475" s="355"/>
      <c r="H475" s="355"/>
      <c r="I475" s="355"/>
      <c r="J475" s="355"/>
      <c r="K475" s="355"/>
      <c r="L475" s="355"/>
      <c r="M475" s="355"/>
      <c r="N475" s="356"/>
      <c r="O475" s="20"/>
      <c r="P475" s="280"/>
      <c r="V475" s="285"/>
      <c r="W475" s="403"/>
    </row>
    <row r="476" spans="1:23" ht="12.75" customHeight="1" thickBot="1" x14ac:dyDescent="0.25">
      <c r="C476" s="354"/>
      <c r="D476" s="358" t="s">
        <v>119</v>
      </c>
      <c r="E476" s="1220" t="str">
        <f>Translations!$B$258</f>
        <v>La hiérarchie a-t-elle été respectée?</v>
      </c>
      <c r="F476" s="1220"/>
      <c r="G476" s="1220"/>
      <c r="H476" s="1221"/>
      <c r="I476" s="291"/>
      <c r="J476" s="366" t="str">
        <f>Translations!$B$259</f>
        <v xml:space="preserve"> Si tel n'est pas le cas, pourquoi?</v>
      </c>
      <c r="K476" s="1087"/>
      <c r="L476" s="1088"/>
      <c r="M476" s="1088"/>
      <c r="N476" s="1104"/>
      <c r="O476" s="20"/>
      <c r="P476" s="280"/>
      <c r="V476" s="411" t="b">
        <f>W474</f>
        <v>0</v>
      </c>
      <c r="W476" s="404" t="b">
        <f>OR(W472,AND(I476&lt;&gt;"",I476=TRUE))</f>
        <v>0</v>
      </c>
    </row>
    <row r="477" spans="1:23" ht="5.0999999999999996" customHeight="1" x14ac:dyDescent="0.2">
      <c r="C477" s="354"/>
      <c r="D477" s="355"/>
      <c r="E477" s="581"/>
      <c r="F477" s="581"/>
      <c r="G477" s="581"/>
      <c r="H477" s="581"/>
      <c r="I477" s="581"/>
      <c r="J477" s="581"/>
      <c r="K477" s="581"/>
      <c r="L477" s="581"/>
      <c r="M477" s="581"/>
      <c r="N477" s="582"/>
      <c r="O477" s="20"/>
      <c r="P477" s="280"/>
      <c r="V477" s="285"/>
      <c r="W477" s="403"/>
    </row>
    <row r="478" spans="1:23" ht="12.75" customHeight="1" x14ac:dyDescent="0.2">
      <c r="C478" s="354"/>
      <c r="D478" s="367"/>
      <c r="E478" s="367"/>
      <c r="F478" s="1218" t="str">
        <f>Translations!$B$264</f>
        <v>Autres précisions concernant l’écart pris rapport à la hiérarchie</v>
      </c>
      <c r="G478" s="1218"/>
      <c r="H478" s="1218"/>
      <c r="I478" s="1218"/>
      <c r="J478" s="1218"/>
      <c r="K478" s="1218"/>
      <c r="L478" s="1218"/>
      <c r="M478" s="1218"/>
      <c r="N478" s="1219"/>
      <c r="O478" s="20"/>
      <c r="P478" s="280"/>
      <c r="V478" s="285"/>
      <c r="W478" s="403"/>
    </row>
    <row r="479" spans="1:23" ht="25.5" customHeight="1" x14ac:dyDescent="0.2">
      <c r="C479" s="354"/>
      <c r="D479" s="367"/>
      <c r="E479" s="367"/>
      <c r="F479" s="1077"/>
      <c r="G479" s="1078"/>
      <c r="H479" s="1078"/>
      <c r="I479" s="1078"/>
      <c r="J479" s="1078"/>
      <c r="K479" s="1078"/>
      <c r="L479" s="1078"/>
      <c r="M479" s="1078"/>
      <c r="N479" s="1079"/>
      <c r="O479" s="20"/>
      <c r="P479" s="280"/>
      <c r="V479" s="285"/>
      <c r="W479" s="409" t="b">
        <f>W476</f>
        <v>0</v>
      </c>
    </row>
    <row r="480" spans="1:23" ht="5.0999999999999996" customHeight="1" x14ac:dyDescent="0.2">
      <c r="C480" s="354"/>
      <c r="D480" s="355"/>
      <c r="E480" s="581"/>
      <c r="F480" s="581"/>
      <c r="G480" s="581"/>
      <c r="H480" s="581"/>
      <c r="I480" s="581"/>
      <c r="J480" s="581"/>
      <c r="K480" s="581"/>
      <c r="L480" s="581"/>
      <c r="M480" s="581"/>
      <c r="N480" s="582"/>
      <c r="O480" s="20"/>
      <c r="P480" s="280"/>
      <c r="V480" s="285"/>
      <c r="W480" s="403"/>
    </row>
    <row r="481" spans="1:25" ht="12.75" customHeight="1" x14ac:dyDescent="0.2">
      <c r="C481" s="354"/>
      <c r="D481" s="358" t="s">
        <v>120</v>
      </c>
      <c r="E481" s="1140" t="str">
        <f>Translations!$B$363</f>
        <v>Description de la méthode de détermination des facteurs d’émission correspondants conformément à l’annexe VII, sections 10.1.2 et 10.1.3, des RATG.</v>
      </c>
      <c r="F481" s="1140"/>
      <c r="G481" s="1140"/>
      <c r="H481" s="1140"/>
      <c r="I481" s="1140"/>
      <c r="J481" s="1140"/>
      <c r="K481" s="1140"/>
      <c r="L481" s="1140"/>
      <c r="M481" s="1140"/>
      <c r="N481" s="1208"/>
      <c r="O481" s="20"/>
      <c r="P481" s="280"/>
      <c r="V481" s="285"/>
      <c r="W481" s="403"/>
    </row>
    <row r="482" spans="1:25" ht="5.0999999999999996" customHeight="1" x14ac:dyDescent="0.2">
      <c r="C482" s="354"/>
      <c r="D482" s="355"/>
      <c r="E482" s="359"/>
      <c r="F482" s="577"/>
      <c r="G482" s="584"/>
      <c r="H482" s="584"/>
      <c r="I482" s="584"/>
      <c r="J482" s="584"/>
      <c r="K482" s="584"/>
      <c r="L482" s="584"/>
      <c r="M482" s="584"/>
      <c r="N482" s="585"/>
      <c r="O482" s="20"/>
      <c r="W482" s="403"/>
    </row>
    <row r="483" spans="1:25" ht="12.75" customHeight="1" x14ac:dyDescent="0.2">
      <c r="C483" s="354"/>
      <c r="D483" s="358"/>
      <c r="E483" s="360"/>
      <c r="F483" s="1135" t="str">
        <f>IF(M351=EUConst_Relevant,HYPERLINK("#" &amp; Q483,EUConst_MsgDescription),"")</f>
        <v/>
      </c>
      <c r="G483" s="1114"/>
      <c r="H483" s="1114"/>
      <c r="I483" s="1114"/>
      <c r="J483" s="1114"/>
      <c r="K483" s="1114"/>
      <c r="L483" s="1114"/>
      <c r="M483" s="1114"/>
      <c r="N483" s="1115"/>
      <c r="O483" s="20"/>
      <c r="P483" s="24" t="s">
        <v>441</v>
      </c>
      <c r="Q483" s="414" t="str">
        <f>"#"&amp;ADDRESS(ROW($C$11),COLUMN($C$11))</f>
        <v>#$C$11</v>
      </c>
      <c r="W483" s="403"/>
    </row>
    <row r="484" spans="1:25" ht="5.0999999999999996" customHeight="1" x14ac:dyDescent="0.2">
      <c r="C484" s="354"/>
      <c r="D484" s="358"/>
      <c r="E484" s="361"/>
      <c r="F484" s="1136"/>
      <c r="G484" s="1136"/>
      <c r="H484" s="1136"/>
      <c r="I484" s="1136"/>
      <c r="J484" s="1136"/>
      <c r="K484" s="1136"/>
      <c r="L484" s="1136"/>
      <c r="M484" s="1136"/>
      <c r="N484" s="1137"/>
      <c r="O484" s="20"/>
      <c r="P484" s="280"/>
      <c r="W484" s="403"/>
    </row>
    <row r="485" spans="1:25" s="278" customFormat="1" ht="50.1" customHeight="1" x14ac:dyDescent="0.2">
      <c r="A485" s="285"/>
      <c r="B485" s="12"/>
      <c r="C485" s="354"/>
      <c r="D485" s="367"/>
      <c r="E485" s="368"/>
      <c r="F485" s="1077"/>
      <c r="G485" s="1078"/>
      <c r="H485" s="1078"/>
      <c r="I485" s="1078"/>
      <c r="J485" s="1078"/>
      <c r="K485" s="1078"/>
      <c r="L485" s="1078"/>
      <c r="M485" s="1078"/>
      <c r="N485" s="1079"/>
      <c r="O485" s="20"/>
      <c r="P485" s="301"/>
      <c r="Q485" s="274"/>
      <c r="R485" s="285"/>
      <c r="S485" s="274"/>
      <c r="T485" s="274"/>
      <c r="U485" s="285"/>
      <c r="V485" s="285"/>
      <c r="W485" s="409" t="b">
        <f>W474</f>
        <v>0</v>
      </c>
    </row>
    <row r="486" spans="1:25" ht="5.0999999999999996" customHeight="1" x14ac:dyDescent="0.2">
      <c r="C486" s="354"/>
      <c r="D486" s="358"/>
      <c r="E486" s="355"/>
      <c r="F486" s="355"/>
      <c r="G486" s="355"/>
      <c r="H486" s="355"/>
      <c r="I486" s="355"/>
      <c r="J486" s="355"/>
      <c r="K486" s="355"/>
      <c r="L486" s="355"/>
      <c r="M486" s="355"/>
      <c r="N486" s="356"/>
      <c r="O486" s="20"/>
      <c r="W486" s="403"/>
    </row>
    <row r="487" spans="1:25" ht="12.75" customHeight="1" thickBot="1" x14ac:dyDescent="0.25">
      <c r="C487" s="354"/>
      <c r="D487" s="358"/>
      <c r="E487" s="360"/>
      <c r="F487" s="1199" t="str">
        <f>Translations!$B$210</f>
        <v>Référence de fichiers externes, le cas échéant</v>
      </c>
      <c r="G487" s="1199"/>
      <c r="H487" s="1199"/>
      <c r="I487" s="1199"/>
      <c r="J487" s="1199"/>
      <c r="K487" s="1049"/>
      <c r="L487" s="1049"/>
      <c r="M487" s="1049"/>
      <c r="N487" s="1049"/>
      <c r="O487" s="20"/>
      <c r="W487" s="410" t="b">
        <f>W485</f>
        <v>0</v>
      </c>
    </row>
    <row r="488" spans="1:25" s="21" customFormat="1" ht="12.75" x14ac:dyDescent="0.2">
      <c r="A488" s="19"/>
      <c r="B488" s="38"/>
      <c r="C488" s="373"/>
      <c r="D488" s="374"/>
      <c r="E488" s="374"/>
      <c r="F488" s="374"/>
      <c r="G488" s="374"/>
      <c r="H488" s="374"/>
      <c r="I488" s="374"/>
      <c r="J488" s="374"/>
      <c r="K488" s="374"/>
      <c r="L488" s="374"/>
      <c r="M488" s="374"/>
      <c r="N488" s="375"/>
      <c r="O488" s="20"/>
      <c r="P488" s="274"/>
      <c r="Q488" s="274"/>
      <c r="R488" s="274"/>
      <c r="S488" s="25"/>
      <c r="T488" s="24"/>
      <c r="U488" s="24"/>
      <c r="V488" s="24"/>
      <c r="W488" s="267"/>
    </row>
    <row r="489" spans="1:25" s="21" customFormat="1" ht="15" thickBot="1" x14ac:dyDescent="0.25">
      <c r="A489" s="19"/>
      <c r="B489" s="38"/>
      <c r="C489" s="38"/>
      <c r="D489" s="38"/>
      <c r="E489" s="38"/>
      <c r="F489" s="38"/>
      <c r="G489" s="38"/>
      <c r="H489" s="38"/>
      <c r="I489" s="38"/>
      <c r="J489" s="38"/>
      <c r="K489" s="38"/>
      <c r="L489" s="38"/>
      <c r="M489" s="38"/>
      <c r="N489" s="38"/>
      <c r="O489" s="20"/>
      <c r="P489" s="274"/>
      <c r="Q489" s="274"/>
      <c r="R489" s="25"/>
      <c r="S489" s="25"/>
      <c r="T489" s="24"/>
      <c r="U489" s="24"/>
      <c r="V489" s="24"/>
      <c r="W489" s="267"/>
      <c r="X489" s="273"/>
      <c r="Y489" s="273"/>
    </row>
    <row r="490" spans="1:25" s="21" customFormat="1" ht="12.75" customHeight="1" thickBot="1" x14ac:dyDescent="0.3">
      <c r="A490" s="19"/>
      <c r="B490" s="38"/>
      <c r="C490" s="315"/>
      <c r="D490" s="315"/>
      <c r="E490" s="315"/>
      <c r="F490" s="315"/>
      <c r="G490" s="315"/>
      <c r="H490" s="315"/>
      <c r="I490" s="315"/>
      <c r="J490" s="315"/>
      <c r="K490" s="315"/>
      <c r="L490" s="315"/>
      <c r="M490" s="315"/>
      <c r="N490" s="315"/>
      <c r="O490" s="20"/>
      <c r="P490" s="24"/>
      <c r="Q490" s="24"/>
      <c r="R490" s="25"/>
      <c r="S490" s="25"/>
      <c r="T490" s="24"/>
      <c r="U490" s="24"/>
      <c r="V490" s="24"/>
      <c r="W490" s="267"/>
      <c r="X490" s="273"/>
      <c r="Y490" s="273"/>
    </row>
    <row r="491" spans="1:25" s="21" customFormat="1" ht="15" customHeight="1" thickBot="1" x14ac:dyDescent="0.3">
      <c r="A491" s="274"/>
      <c r="B491" s="416"/>
      <c r="C491" s="418">
        <f>C351+1</f>
        <v>4</v>
      </c>
      <c r="D491" s="1242" t="str">
        <f>Translations!$B$386</f>
        <v>Sous-installation avec méthode alternative:</v>
      </c>
      <c r="E491" s="1243"/>
      <c r="F491" s="1243"/>
      <c r="G491" s="1243"/>
      <c r="H491" s="1244"/>
      <c r="I491" s="1245" t="str">
        <f>INDEX(EUconst_FallBackListNames,$C491)</f>
        <v>Sous-installation de chauffage urbain</v>
      </c>
      <c r="J491" s="1246"/>
      <c r="K491" s="1246"/>
      <c r="L491" s="1247"/>
      <c r="M491" s="1248" t="str">
        <f>IF(ISBLANK(INDEX(CNTR_FallBackSubInstRelevant,C491)),"",IF(INDEX(CNTR_FallBackSubInstRelevant,C491),EUConst_Relevant,EUConst_NotRelevant))</f>
        <v/>
      </c>
      <c r="N491" s="1249"/>
      <c r="O491" s="20"/>
      <c r="P491" s="417">
        <f>C491</f>
        <v>4</v>
      </c>
      <c r="Q491" s="274"/>
      <c r="R491" s="274"/>
      <c r="S491" s="274"/>
      <c r="T491" s="274"/>
      <c r="U491" s="25"/>
      <c r="V491" s="347" t="s">
        <v>891</v>
      </c>
      <c r="W491" s="398" t="b">
        <f>AND(CNTR_ExistSubInstEntries,M491=EUConst_NotRelevant)</f>
        <v>0</v>
      </c>
    </row>
    <row r="492" spans="1:25" s="21" customFormat="1" ht="12.75" customHeight="1" thickBot="1" x14ac:dyDescent="0.25">
      <c r="A492" s="274"/>
      <c r="B492" s="38"/>
      <c r="C492" s="312"/>
      <c r="D492" s="313"/>
      <c r="E492" s="313"/>
      <c r="F492" s="313"/>
      <c r="G492" s="313"/>
      <c r="H492" s="314"/>
      <c r="I492" s="1237" t="str">
        <f>IF(M491=EUConst_NotRelevant,HYPERLINK(Q492,EUconst_MsgGoToNextSubInst),IF(M491=EUConst_Relevant,HYPERLINK("",EUconst_MsgEnterThisSection),""))</f>
        <v/>
      </c>
      <c r="J492" s="1238"/>
      <c r="K492" s="1238"/>
      <c r="L492" s="1238"/>
      <c r="M492" s="1239"/>
      <c r="N492" s="1240"/>
      <c r="O492" s="20"/>
      <c r="P492" s="24" t="s">
        <v>441</v>
      </c>
      <c r="Q492" s="414" t="str">
        <f>"#JUMP_G"&amp;P491+1</f>
        <v>#JUMP_G5</v>
      </c>
      <c r="R492" s="24"/>
      <c r="S492" s="24"/>
      <c r="T492" s="24"/>
      <c r="U492" s="25"/>
      <c r="V492" s="25"/>
      <c r="W492" s="401"/>
      <c r="X492" s="273"/>
      <c r="Y492" s="273"/>
    </row>
    <row r="493" spans="1:25" ht="5.0999999999999996" customHeight="1" x14ac:dyDescent="0.2">
      <c r="C493" s="316"/>
      <c r="D493" s="317"/>
      <c r="E493" s="317"/>
      <c r="F493" s="317"/>
      <c r="G493" s="317"/>
      <c r="H493" s="317"/>
      <c r="I493" s="317"/>
      <c r="J493" s="317"/>
      <c r="K493" s="317"/>
      <c r="L493" s="317"/>
      <c r="M493" s="317"/>
      <c r="N493" s="318"/>
      <c r="O493" s="20"/>
      <c r="U493" s="25"/>
      <c r="V493" s="25"/>
      <c r="W493" s="401"/>
    </row>
    <row r="494" spans="1:25" ht="12.75" customHeight="1" x14ac:dyDescent="0.2">
      <c r="C494" s="250"/>
      <c r="D494" s="22" t="s">
        <v>112</v>
      </c>
      <c r="E494" s="1062" t="str">
        <f>Translations!$B$297</f>
        <v>Limites du système de la sous-installation</v>
      </c>
      <c r="F494" s="1062"/>
      <c r="G494" s="1062"/>
      <c r="H494" s="1062"/>
      <c r="I494" s="1062"/>
      <c r="J494" s="1062"/>
      <c r="K494" s="1062"/>
      <c r="L494" s="1062"/>
      <c r="M494" s="1062"/>
      <c r="N494" s="1176"/>
      <c r="O494" s="20"/>
      <c r="U494" s="25"/>
      <c r="V494" s="25"/>
      <c r="W494" s="401"/>
    </row>
    <row r="495" spans="1:25" ht="5.0999999999999996" customHeight="1" x14ac:dyDescent="0.2">
      <c r="B495" s="273"/>
      <c r="C495" s="250"/>
      <c r="N495" s="251"/>
      <c r="O495" s="20"/>
      <c r="U495" s="25"/>
      <c r="V495" s="25"/>
      <c r="W495" s="401"/>
    </row>
    <row r="496" spans="1:25" ht="12.75" customHeight="1" x14ac:dyDescent="0.2">
      <c r="B496" s="273"/>
      <c r="C496" s="250"/>
      <c r="D496" s="569" t="s">
        <v>118</v>
      </c>
      <c r="E496" s="1108" t="str">
        <f>Translations!$B$249</f>
        <v>Informations relatives à la méthode appliquée</v>
      </c>
      <c r="F496" s="1108"/>
      <c r="G496" s="1108"/>
      <c r="H496" s="1108"/>
      <c r="I496" s="1108"/>
      <c r="J496" s="1108"/>
      <c r="K496" s="1108"/>
      <c r="L496" s="1108"/>
      <c r="M496" s="1108"/>
      <c r="N496" s="1148"/>
      <c r="O496" s="20"/>
      <c r="U496" s="25"/>
      <c r="V496" s="25"/>
      <c r="W496" s="401"/>
    </row>
    <row r="497" spans="2:20" ht="5.0999999999999996" customHeight="1" x14ac:dyDescent="0.2">
      <c r="B497" s="273"/>
      <c r="C497" s="250"/>
      <c r="D497" s="27"/>
      <c r="E497" s="1106"/>
      <c r="F497" s="1106"/>
      <c r="G497" s="1106"/>
      <c r="H497" s="1106"/>
      <c r="I497" s="1106"/>
      <c r="J497" s="1106"/>
      <c r="K497" s="1106"/>
      <c r="L497" s="1106"/>
      <c r="M497" s="1106"/>
      <c r="N497" s="1177"/>
      <c r="O497" s="20"/>
    </row>
    <row r="498" spans="2:20" ht="50.1" customHeight="1" x14ac:dyDescent="0.2">
      <c r="B498" s="273"/>
      <c r="C498" s="250"/>
      <c r="D498" s="569"/>
      <c r="E498" s="1178"/>
      <c r="F498" s="1179"/>
      <c r="G498" s="1179"/>
      <c r="H498" s="1179"/>
      <c r="I498" s="1179"/>
      <c r="J498" s="1179"/>
      <c r="K498" s="1179"/>
      <c r="L498" s="1179"/>
      <c r="M498" s="1179"/>
      <c r="N498" s="1180"/>
      <c r="O498" s="20"/>
    </row>
    <row r="499" spans="2:20" ht="5.0999999999999996" customHeight="1" x14ac:dyDescent="0.2">
      <c r="B499" s="273"/>
      <c r="C499" s="250"/>
      <c r="D499" s="569"/>
      <c r="N499" s="251"/>
      <c r="O499" s="20"/>
    </row>
    <row r="500" spans="2:20" ht="12.75" customHeight="1" x14ac:dyDescent="0.2">
      <c r="B500" s="273"/>
      <c r="C500" s="250"/>
      <c r="D500" s="569" t="s">
        <v>119</v>
      </c>
      <c r="E500" s="1181" t="str">
        <f>Translations!$B$210</f>
        <v>Référence de fichiers externes, le cas échéant</v>
      </c>
      <c r="F500" s="1181"/>
      <c r="G500" s="1181"/>
      <c r="H500" s="1181"/>
      <c r="I500" s="1181"/>
      <c r="J500" s="1182"/>
      <c r="K500" s="1049"/>
      <c r="L500" s="1049"/>
      <c r="M500" s="1049"/>
      <c r="N500" s="1049"/>
      <c r="O500" s="20"/>
    </row>
    <row r="501" spans="2:20" ht="5.0999999999999996" customHeight="1" x14ac:dyDescent="0.2">
      <c r="B501" s="273"/>
      <c r="C501" s="250"/>
      <c r="D501" s="569"/>
      <c r="N501" s="251"/>
      <c r="O501" s="20"/>
    </row>
    <row r="502" spans="2:20" ht="12.75" customHeight="1" x14ac:dyDescent="0.2">
      <c r="B502" s="273"/>
      <c r="C502" s="250"/>
      <c r="D502" s="27" t="s">
        <v>120</v>
      </c>
      <c r="E502" s="1181" t="str">
        <f>Translations!$B$305</f>
        <v>Référence d’un schéma de procédé distinct détaillé, s’il y a lieu</v>
      </c>
      <c r="F502" s="1181"/>
      <c r="G502" s="1181"/>
      <c r="H502" s="1181"/>
      <c r="I502" s="1181"/>
      <c r="J502" s="1182"/>
      <c r="K502" s="1049"/>
      <c r="L502" s="1049"/>
      <c r="M502" s="1049"/>
      <c r="N502" s="1049"/>
      <c r="O502" s="20"/>
    </row>
    <row r="503" spans="2:20" ht="5.0999999999999996" customHeight="1" x14ac:dyDescent="0.2">
      <c r="B503" s="273"/>
      <c r="C503" s="250"/>
      <c r="D503" s="569"/>
      <c r="N503" s="251"/>
      <c r="O503" s="20"/>
    </row>
    <row r="504" spans="2:20" ht="5.0999999999999996" customHeight="1" x14ac:dyDescent="0.2">
      <c r="B504" s="273"/>
      <c r="C504" s="261"/>
      <c r="D504" s="264"/>
      <c r="E504" s="262"/>
      <c r="F504" s="262"/>
      <c r="G504" s="262"/>
      <c r="H504" s="262"/>
      <c r="I504" s="262"/>
      <c r="J504" s="262"/>
      <c r="K504" s="262"/>
      <c r="L504" s="262"/>
      <c r="M504" s="262"/>
      <c r="N504" s="263"/>
      <c r="O504" s="20"/>
    </row>
    <row r="505" spans="2:20" ht="12.75" customHeight="1" x14ac:dyDescent="0.2">
      <c r="B505" s="273"/>
      <c r="C505" s="250"/>
      <c r="D505" s="22" t="s">
        <v>113</v>
      </c>
      <c r="E505" s="1062" t="str">
        <f>Translations!$B$388</f>
        <v>Méthode de détermination des niveaux d’activité annuels</v>
      </c>
      <c r="F505" s="1062"/>
      <c r="G505" s="1062"/>
      <c r="H505" s="1062"/>
      <c r="I505" s="1062"/>
      <c r="J505" s="1062"/>
      <c r="K505" s="1062"/>
      <c r="L505" s="1062"/>
      <c r="M505" s="1062"/>
      <c r="N505" s="1176"/>
      <c r="O505" s="20"/>
      <c r="P505" s="280"/>
      <c r="S505" s="285"/>
      <c r="T505" s="285"/>
    </row>
    <row r="506" spans="2:20" ht="5.0999999999999996" customHeight="1" x14ac:dyDescent="0.2">
      <c r="B506" s="273"/>
      <c r="C506" s="250"/>
      <c r="D506" s="569"/>
      <c r="E506" s="569"/>
      <c r="F506" s="569"/>
      <c r="G506" s="569"/>
      <c r="H506" s="569"/>
      <c r="I506" s="569"/>
      <c r="J506" s="569"/>
      <c r="K506" s="569"/>
      <c r="L506" s="569"/>
      <c r="M506" s="569"/>
      <c r="N506" s="570"/>
      <c r="O506" s="20"/>
      <c r="P506" s="24"/>
    </row>
    <row r="507" spans="2:20" ht="12.75" customHeight="1" x14ac:dyDescent="0.2">
      <c r="B507" s="273"/>
      <c r="C507" s="250"/>
      <c r="D507" s="569" t="s">
        <v>119</v>
      </c>
      <c r="E507" s="1108" t="str">
        <f>Translations!$B$249</f>
        <v>Informations relatives à la méthode appliquée</v>
      </c>
      <c r="F507" s="1108"/>
      <c r="G507" s="1108"/>
      <c r="H507" s="1108"/>
      <c r="I507" s="1108"/>
      <c r="J507" s="1108"/>
      <c r="K507" s="1108"/>
      <c r="L507" s="1108"/>
      <c r="M507" s="1108"/>
      <c r="N507" s="1148"/>
      <c r="O507" s="20"/>
      <c r="P507" s="280"/>
    </row>
    <row r="508" spans="2:20" ht="25.5" customHeight="1" x14ac:dyDescent="0.2">
      <c r="B508" s="273"/>
      <c r="C508" s="250"/>
      <c r="I508" s="1112" t="str">
        <f>Translations!$B$254</f>
        <v>Source de données</v>
      </c>
      <c r="J508" s="1112"/>
      <c r="K508" s="1112" t="str">
        <f>Translations!$B$255</f>
        <v>Autre source de données (le cas échéant)</v>
      </c>
      <c r="L508" s="1112"/>
      <c r="M508" s="1112" t="str">
        <f>Translations!$B$255</f>
        <v>Autre source de données (le cas échéant)</v>
      </c>
      <c r="N508" s="1112"/>
      <c r="O508" s="20"/>
      <c r="P508" s="280"/>
    </row>
    <row r="509" spans="2:20" ht="12.75" customHeight="1" x14ac:dyDescent="0.2">
      <c r="B509" s="273"/>
      <c r="C509" s="250"/>
      <c r="D509" s="569"/>
      <c r="E509" s="135" t="s">
        <v>864</v>
      </c>
      <c r="F509" s="1074" t="str">
        <f>Translations!$B$273</f>
        <v>Quantification des flux de chaleur mesurable</v>
      </c>
      <c r="G509" s="1074"/>
      <c r="H509" s="1075"/>
      <c r="I509" s="1087"/>
      <c r="J509" s="1088"/>
      <c r="K509" s="1089"/>
      <c r="L509" s="1090"/>
      <c r="M509" s="1089"/>
      <c r="N509" s="1091"/>
      <c r="O509" s="20"/>
    </row>
    <row r="510" spans="2:20" ht="12.75" customHeight="1" x14ac:dyDescent="0.2">
      <c r="B510" s="273"/>
      <c r="C510" s="250"/>
      <c r="D510" s="569"/>
      <c r="E510" s="135" t="s">
        <v>865</v>
      </c>
      <c r="F510" s="1074" t="str">
        <f>Translations!$B$274</f>
        <v xml:space="preserve">Flux de chaleur mesurable nette </v>
      </c>
      <c r="G510" s="1074"/>
      <c r="H510" s="1075"/>
      <c r="I510" s="1087"/>
      <c r="J510" s="1088"/>
      <c r="K510" s="1089"/>
      <c r="L510" s="1090"/>
      <c r="M510" s="1089"/>
      <c r="N510" s="1091"/>
      <c r="O510" s="20"/>
    </row>
    <row r="511" spans="2:20" ht="5.0999999999999996" customHeight="1" x14ac:dyDescent="0.2">
      <c r="B511" s="273"/>
      <c r="C511" s="250"/>
      <c r="D511" s="569"/>
      <c r="N511" s="251"/>
      <c r="O511" s="20"/>
      <c r="P511" s="280"/>
    </row>
    <row r="512" spans="2:20" ht="12.75" customHeight="1" x14ac:dyDescent="0.2">
      <c r="B512" s="273"/>
      <c r="C512" s="250"/>
      <c r="D512" s="569"/>
      <c r="E512" s="135" t="s">
        <v>866</v>
      </c>
      <c r="F512" s="1076" t="str">
        <f>Translations!$B$257</f>
        <v>Description de la méthode appliquée</v>
      </c>
      <c r="G512" s="1076"/>
      <c r="H512" s="1076"/>
      <c r="I512" s="1076"/>
      <c r="J512" s="1076"/>
      <c r="K512" s="1076"/>
      <c r="L512" s="1076"/>
      <c r="M512" s="1076"/>
      <c r="N512" s="1167"/>
      <c r="O512" s="20"/>
      <c r="P512" s="280"/>
    </row>
    <row r="513" spans="1:23" ht="5.0999999999999996" customHeight="1" x14ac:dyDescent="0.2">
      <c r="B513" s="273"/>
      <c r="C513" s="250"/>
      <c r="E513" s="252"/>
      <c r="F513" s="571"/>
      <c r="G513" s="572"/>
      <c r="H513" s="572"/>
      <c r="I513" s="572"/>
      <c r="J513" s="572"/>
      <c r="K513" s="572"/>
      <c r="L513" s="572"/>
      <c r="M513" s="572"/>
      <c r="N513" s="578"/>
      <c r="O513" s="20"/>
    </row>
    <row r="514" spans="1:23" ht="12.75" customHeight="1" x14ac:dyDescent="0.2">
      <c r="C514" s="250"/>
      <c r="D514" s="569"/>
      <c r="E514" s="135"/>
      <c r="F514" s="1135" t="str">
        <f>IF(M491=EUConst_Relevant,HYPERLINK("#" &amp; Q514,EUConst_MsgDescription),"")</f>
        <v/>
      </c>
      <c r="G514" s="1114"/>
      <c r="H514" s="1114"/>
      <c r="I514" s="1114"/>
      <c r="J514" s="1114"/>
      <c r="K514" s="1114"/>
      <c r="L514" s="1114"/>
      <c r="M514" s="1114"/>
      <c r="N514" s="1115"/>
      <c r="O514" s="20"/>
      <c r="P514" s="24" t="s">
        <v>441</v>
      </c>
      <c r="Q514" s="414" t="str">
        <f>"#"&amp;ADDRESS(ROW($C$11),COLUMN($C$11))</f>
        <v>#$C$11</v>
      </c>
    </row>
    <row r="515" spans="1:23" ht="5.0999999999999996" customHeight="1" x14ac:dyDescent="0.2">
      <c r="C515" s="250"/>
      <c r="D515" s="569"/>
      <c r="E515" s="26"/>
      <c r="F515" s="1194"/>
      <c r="G515" s="1194"/>
      <c r="H515" s="1194"/>
      <c r="I515" s="1194"/>
      <c r="J515" s="1194"/>
      <c r="K515" s="1194"/>
      <c r="L515" s="1194"/>
      <c r="M515" s="1194"/>
      <c r="N515" s="1195"/>
      <c r="O515" s="20"/>
      <c r="P515" s="280"/>
    </row>
    <row r="516" spans="1:23" s="278" customFormat="1" ht="50.1" customHeight="1" x14ac:dyDescent="0.2">
      <c r="A516" s="274"/>
      <c r="B516" s="12"/>
      <c r="C516" s="250"/>
      <c r="D516" s="26"/>
      <c r="E516" s="26"/>
      <c r="F516" s="1077"/>
      <c r="G516" s="1078"/>
      <c r="H516" s="1078"/>
      <c r="I516" s="1078"/>
      <c r="J516" s="1078"/>
      <c r="K516" s="1078"/>
      <c r="L516" s="1078"/>
      <c r="M516" s="1078"/>
      <c r="N516" s="1079"/>
      <c r="O516" s="20"/>
      <c r="P516" s="284"/>
      <c r="Q516" s="285"/>
      <c r="R516" s="285"/>
      <c r="S516" s="274"/>
      <c r="T516" s="274"/>
      <c r="U516" s="274"/>
      <c r="V516" s="274"/>
      <c r="W516" s="293"/>
    </row>
    <row r="517" spans="1:23" ht="5.0999999999999996" customHeight="1" x14ac:dyDescent="0.2">
      <c r="C517" s="250"/>
      <c r="D517" s="569"/>
      <c r="N517" s="251"/>
      <c r="O517" s="20"/>
    </row>
    <row r="518" spans="1:23" ht="12.75" customHeight="1" x14ac:dyDescent="0.2">
      <c r="C518" s="250"/>
      <c r="D518" s="569"/>
      <c r="E518" s="135" t="s">
        <v>867</v>
      </c>
      <c r="F518" s="1120" t="str">
        <f>Translations!$B$210</f>
        <v>Référence de fichiers externes, le cas échéant</v>
      </c>
      <c r="G518" s="1120"/>
      <c r="H518" s="1120"/>
      <c r="I518" s="1120"/>
      <c r="J518" s="1120"/>
      <c r="K518" s="1049"/>
      <c r="L518" s="1049"/>
      <c r="M518" s="1049"/>
      <c r="N518" s="1049"/>
      <c r="O518" s="20"/>
      <c r="W518" s="384" t="s">
        <v>417</v>
      </c>
    </row>
    <row r="519" spans="1:23" ht="5.0999999999999996" customHeight="1" thickBot="1" x14ac:dyDescent="0.25">
      <c r="C519" s="250"/>
      <c r="D519" s="569"/>
      <c r="N519" s="251"/>
      <c r="O519" s="20"/>
      <c r="P519" s="280"/>
      <c r="W519" s="274"/>
    </row>
    <row r="520" spans="1:23" ht="12.75" customHeight="1" x14ac:dyDescent="0.2">
      <c r="C520" s="250"/>
      <c r="D520" s="569" t="s">
        <v>119</v>
      </c>
      <c r="E520" s="1102" t="str">
        <f>Translations!$B$258</f>
        <v>La hiérarchie a-t-elle été respectée?</v>
      </c>
      <c r="F520" s="1102"/>
      <c r="G520" s="1102"/>
      <c r="H520" s="1103"/>
      <c r="I520" s="291"/>
      <c r="J520" s="298" t="str">
        <f>Translations!$B$259</f>
        <v xml:space="preserve"> Si tel n'est pas le cas, pourquoi?</v>
      </c>
      <c r="K520" s="1087"/>
      <c r="L520" s="1088"/>
      <c r="M520" s="1088"/>
      <c r="N520" s="1104"/>
      <c r="O520" s="20"/>
      <c r="P520" s="280"/>
      <c r="W520" s="407" t="b">
        <f>AND(I520&lt;&gt;"",I520=TRUE)</f>
        <v>0</v>
      </c>
    </row>
    <row r="521" spans="1:23" ht="5.0999999999999996" customHeight="1" x14ac:dyDescent="0.2">
      <c r="C521" s="250"/>
      <c r="E521" s="575"/>
      <c r="F521" s="575"/>
      <c r="G521" s="575"/>
      <c r="H521" s="575"/>
      <c r="I521" s="575"/>
      <c r="J521" s="575"/>
      <c r="K521" s="575"/>
      <c r="L521" s="575"/>
      <c r="M521" s="575"/>
      <c r="N521" s="583"/>
      <c r="O521" s="20"/>
      <c r="P521" s="280"/>
      <c r="W521" s="403"/>
    </row>
    <row r="522" spans="1:23" ht="12.75" customHeight="1" x14ac:dyDescent="0.2">
      <c r="C522" s="250"/>
      <c r="D522" s="12"/>
      <c r="E522" s="12"/>
      <c r="F522" s="1076" t="str">
        <f>Translations!$B$264</f>
        <v>Autres précisions concernant l’écart pris rapport à la hiérarchie</v>
      </c>
      <c r="G522" s="1076"/>
      <c r="H522" s="1076"/>
      <c r="I522" s="1076"/>
      <c r="J522" s="1076"/>
      <c r="K522" s="1076"/>
      <c r="L522" s="1076"/>
      <c r="M522" s="1076"/>
      <c r="N522" s="1167"/>
      <c r="O522" s="20"/>
      <c r="P522" s="280"/>
      <c r="W522" s="403"/>
    </row>
    <row r="523" spans="1:23" ht="25.5" customHeight="1" thickBot="1" x14ac:dyDescent="0.25">
      <c r="C523" s="250"/>
      <c r="D523" s="12"/>
      <c r="E523" s="12"/>
      <c r="F523" s="1168"/>
      <c r="G523" s="1169"/>
      <c r="H523" s="1169"/>
      <c r="I523" s="1169"/>
      <c r="J523" s="1169"/>
      <c r="K523" s="1169"/>
      <c r="L523" s="1169"/>
      <c r="M523" s="1169"/>
      <c r="N523" s="1170"/>
      <c r="O523" s="20"/>
      <c r="P523" s="280"/>
      <c r="W523" s="300" t="b">
        <f>W520</f>
        <v>0</v>
      </c>
    </row>
    <row r="524" spans="1:23" ht="5.0999999999999996" customHeight="1" x14ac:dyDescent="0.2">
      <c r="C524" s="250"/>
      <c r="D524" s="569"/>
      <c r="N524" s="251"/>
      <c r="O524" s="20"/>
    </row>
    <row r="525" spans="1:23" ht="12.75" customHeight="1" x14ac:dyDescent="0.2">
      <c r="C525" s="250"/>
      <c r="D525" s="27" t="s">
        <v>120</v>
      </c>
      <c r="E525" s="1171" t="str">
        <f>Translations!$B$828</f>
        <v>Description de la méthode utilisée aux fins du suivi des marchandises et produits fabriqués</v>
      </c>
      <c r="F525" s="1171"/>
      <c r="G525" s="1171"/>
      <c r="H525" s="1171"/>
      <c r="I525" s="1171"/>
      <c r="J525" s="1171"/>
      <c r="K525" s="1171"/>
      <c r="L525" s="1171"/>
      <c r="M525" s="1171"/>
      <c r="N525" s="1172"/>
      <c r="O525" s="20"/>
    </row>
    <row r="526" spans="1:23" ht="5.0999999999999996" customHeight="1" x14ac:dyDescent="0.2">
      <c r="B526" s="273"/>
      <c r="C526" s="250"/>
      <c r="E526" s="252"/>
      <c r="F526" s="571"/>
      <c r="G526" s="572"/>
      <c r="H526" s="572"/>
      <c r="I526" s="572"/>
      <c r="J526" s="572"/>
      <c r="K526" s="572"/>
      <c r="L526" s="572"/>
      <c r="M526" s="572"/>
      <c r="N526" s="578"/>
      <c r="O526" s="20"/>
    </row>
    <row r="527" spans="1:23" ht="12.75" customHeight="1" x14ac:dyDescent="0.2">
      <c r="B527" s="273"/>
      <c r="C527" s="250"/>
      <c r="D527" s="569"/>
      <c r="E527" s="135"/>
      <c r="F527" s="1135" t="str">
        <f>IF(M491=EUConst_Relevant,HYPERLINK("#" &amp; Q527,EUConst_MsgDescription),"")</f>
        <v/>
      </c>
      <c r="G527" s="1114"/>
      <c r="H527" s="1114"/>
      <c r="I527" s="1114"/>
      <c r="J527" s="1114"/>
      <c r="K527" s="1114"/>
      <c r="L527" s="1114"/>
      <c r="M527" s="1114"/>
      <c r="N527" s="1115"/>
      <c r="O527" s="20"/>
      <c r="P527" s="24" t="s">
        <v>441</v>
      </c>
      <c r="Q527" s="414" t="str">
        <f>"#"&amp;ADDRESS(ROW($C$11),COLUMN($C$11))</f>
        <v>#$C$11</v>
      </c>
    </row>
    <row r="528" spans="1:23" ht="5.0999999999999996" customHeight="1" x14ac:dyDescent="0.2">
      <c r="B528" s="273"/>
      <c r="C528" s="250"/>
      <c r="D528" s="569"/>
      <c r="E528" s="26"/>
      <c r="F528" s="1194"/>
      <c r="G528" s="1194"/>
      <c r="H528" s="1194"/>
      <c r="I528" s="1194"/>
      <c r="J528" s="1194"/>
      <c r="K528" s="1194"/>
      <c r="L528" s="1194"/>
      <c r="M528" s="1194"/>
      <c r="N528" s="1195"/>
      <c r="O528" s="20"/>
      <c r="P528" s="280"/>
    </row>
    <row r="529" spans="2:18" ht="50.1" customHeight="1" x14ac:dyDescent="0.2">
      <c r="B529" s="273"/>
      <c r="C529" s="250"/>
      <c r="D529" s="569"/>
      <c r="E529" s="296"/>
      <c r="F529" s="1087"/>
      <c r="G529" s="1088"/>
      <c r="H529" s="1088"/>
      <c r="I529" s="1088"/>
      <c r="J529" s="1088"/>
      <c r="K529" s="1088"/>
      <c r="L529" s="1088"/>
      <c r="M529" s="1088"/>
      <c r="N529" s="1104"/>
      <c r="O529" s="20"/>
    </row>
    <row r="530" spans="2:18" ht="5.0999999999999996" customHeight="1" x14ac:dyDescent="0.2">
      <c r="B530" s="273"/>
      <c r="C530" s="385"/>
      <c r="D530" s="387"/>
      <c r="E530" s="392"/>
      <c r="F530" s="580"/>
      <c r="G530" s="580"/>
      <c r="H530" s="580"/>
      <c r="I530" s="580"/>
      <c r="J530" s="580"/>
      <c r="K530" s="580"/>
      <c r="L530" s="580"/>
      <c r="M530" s="580"/>
      <c r="N530" s="393"/>
      <c r="O530" s="20"/>
      <c r="P530" s="280"/>
      <c r="R530" s="285"/>
    </row>
    <row r="531" spans="2:18" ht="12.75" customHeight="1" x14ac:dyDescent="0.2">
      <c r="B531" s="273"/>
      <c r="C531" s="394"/>
      <c r="D531" s="395"/>
      <c r="E531" s="395"/>
      <c r="F531" s="395"/>
      <c r="G531" s="395"/>
      <c r="H531" s="395"/>
      <c r="I531" s="395"/>
      <c r="J531" s="395"/>
      <c r="K531" s="395"/>
      <c r="L531" s="395"/>
      <c r="M531" s="395"/>
      <c r="N531" s="396"/>
      <c r="O531" s="20"/>
    </row>
    <row r="532" spans="2:18" ht="15" customHeight="1" x14ac:dyDescent="0.2">
      <c r="B532" s="273"/>
      <c r="C532" s="354"/>
      <c r="D532" s="1203" t="str">
        <f>Translations!$B$329</f>
        <v>Données requises pour déterminer le taux d’amélioration du référentiel conformément à l’article 10 bis, paragraphe 2, de la directive</v>
      </c>
      <c r="E532" s="1204"/>
      <c r="F532" s="1204"/>
      <c r="G532" s="1204"/>
      <c r="H532" s="1204"/>
      <c r="I532" s="1204"/>
      <c r="J532" s="1204"/>
      <c r="K532" s="1204"/>
      <c r="L532" s="1204"/>
      <c r="M532" s="1204"/>
      <c r="N532" s="1205"/>
      <c r="O532" s="20"/>
    </row>
    <row r="533" spans="2:18" ht="5.0999999999999996" customHeight="1" x14ac:dyDescent="0.2">
      <c r="B533" s="273"/>
      <c r="C533" s="354"/>
      <c r="D533" s="355"/>
      <c r="E533" s="355"/>
      <c r="F533" s="355"/>
      <c r="G533" s="355"/>
      <c r="H533" s="355"/>
      <c r="I533" s="355"/>
      <c r="J533" s="355"/>
      <c r="K533" s="355"/>
      <c r="L533" s="355"/>
      <c r="M533" s="355"/>
      <c r="N533" s="356"/>
      <c r="O533" s="20"/>
    </row>
    <row r="534" spans="2:18" ht="12.75" customHeight="1" x14ac:dyDescent="0.2">
      <c r="B534" s="273"/>
      <c r="C534" s="354"/>
      <c r="D534" s="357" t="s">
        <v>114</v>
      </c>
      <c r="E534" s="1206" t="str">
        <f>Translations!$B$330</f>
        <v>Émissions directement attribuables</v>
      </c>
      <c r="F534" s="1206"/>
      <c r="G534" s="1206"/>
      <c r="H534" s="1206"/>
      <c r="I534" s="1206"/>
      <c r="J534" s="1206"/>
      <c r="K534" s="1206"/>
      <c r="L534" s="1206"/>
      <c r="M534" s="1206"/>
      <c r="N534" s="1207"/>
      <c r="O534" s="20"/>
    </row>
    <row r="535" spans="2:18" ht="5.0999999999999996" customHeight="1" x14ac:dyDescent="0.2">
      <c r="B535" s="273"/>
      <c r="C535" s="354"/>
      <c r="D535" s="355"/>
      <c r="E535" s="359"/>
      <c r="F535" s="577"/>
      <c r="G535" s="584"/>
      <c r="H535" s="584"/>
      <c r="I535" s="584"/>
      <c r="J535" s="584"/>
      <c r="K535" s="584"/>
      <c r="L535" s="584"/>
      <c r="M535" s="584"/>
      <c r="N535" s="585"/>
      <c r="O535" s="20"/>
    </row>
    <row r="536" spans="2:18" ht="12.75" customHeight="1" x14ac:dyDescent="0.2">
      <c r="B536" s="273"/>
      <c r="C536" s="354"/>
      <c r="D536" s="358"/>
      <c r="E536" s="360"/>
      <c r="F536" s="1135" t="str">
        <f>IF(M491=EUConst_Relevant,HYPERLINK("#" &amp; Q536,EUConst_MsgDescription),"")</f>
        <v/>
      </c>
      <c r="G536" s="1114"/>
      <c r="H536" s="1114"/>
      <c r="I536" s="1114"/>
      <c r="J536" s="1114"/>
      <c r="K536" s="1114"/>
      <c r="L536" s="1114"/>
      <c r="M536" s="1114"/>
      <c r="N536" s="1115"/>
      <c r="O536" s="20"/>
      <c r="P536" s="24" t="s">
        <v>441</v>
      </c>
      <c r="Q536" s="414" t="str">
        <f>"#"&amp;ADDRESS(ROW($C$11),COLUMN($C$11))</f>
        <v>#$C$11</v>
      </c>
    </row>
    <row r="537" spans="2:18" ht="5.0999999999999996" customHeight="1" x14ac:dyDescent="0.2">
      <c r="B537" s="273"/>
      <c r="C537" s="354"/>
      <c r="D537" s="358"/>
      <c r="E537" s="361"/>
      <c r="F537" s="1136"/>
      <c r="G537" s="1136"/>
      <c r="H537" s="1136"/>
      <c r="I537" s="1136"/>
      <c r="J537" s="1136"/>
      <c r="K537" s="1136"/>
      <c r="L537" s="1136"/>
      <c r="M537" s="1136"/>
      <c r="N537" s="1137"/>
      <c r="O537" s="20"/>
      <c r="P537" s="280"/>
    </row>
    <row r="538" spans="2:18" ht="50.1" customHeight="1" x14ac:dyDescent="0.2">
      <c r="B538" s="273"/>
      <c r="C538" s="354"/>
      <c r="D538" s="355"/>
      <c r="E538" s="355"/>
      <c r="F538" s="1117"/>
      <c r="G538" s="1118"/>
      <c r="H538" s="1118"/>
      <c r="I538" s="1118"/>
      <c r="J538" s="1118"/>
      <c r="K538" s="1118"/>
      <c r="L538" s="1118"/>
      <c r="M538" s="1118"/>
      <c r="N538" s="1119"/>
      <c r="O538" s="20"/>
    </row>
    <row r="539" spans="2:18" ht="5.0999999999999996" customHeight="1" x14ac:dyDescent="0.2">
      <c r="B539" s="273"/>
      <c r="C539" s="354"/>
      <c r="D539" s="355"/>
      <c r="E539" s="355"/>
      <c r="F539" s="355"/>
      <c r="G539" s="355"/>
      <c r="H539" s="355"/>
      <c r="I539" s="355"/>
      <c r="J539" s="355"/>
      <c r="K539" s="355"/>
      <c r="L539" s="355"/>
      <c r="M539" s="355"/>
      <c r="N539" s="356"/>
      <c r="O539" s="20"/>
    </row>
    <row r="540" spans="2:18" ht="12.75" customHeight="1" x14ac:dyDescent="0.2">
      <c r="B540" s="273"/>
      <c r="C540" s="354"/>
      <c r="D540" s="355"/>
      <c r="E540" s="355"/>
      <c r="F540" s="1199" t="str">
        <f>Translations!$B$210</f>
        <v>Référence de fichiers externes, le cas échéant</v>
      </c>
      <c r="G540" s="1199"/>
      <c r="H540" s="1199"/>
      <c r="I540" s="1199"/>
      <c r="J540" s="1199"/>
      <c r="K540" s="1049"/>
      <c r="L540" s="1049"/>
      <c r="M540" s="1049"/>
      <c r="N540" s="1049"/>
      <c r="O540" s="20"/>
    </row>
    <row r="541" spans="2:18" ht="5.0999999999999996" customHeight="1" x14ac:dyDescent="0.2">
      <c r="B541" s="273"/>
      <c r="C541" s="354"/>
      <c r="D541" s="358"/>
      <c r="E541" s="355"/>
      <c r="F541" s="355"/>
      <c r="G541" s="355"/>
      <c r="H541" s="355"/>
      <c r="I541" s="355"/>
      <c r="J541" s="355"/>
      <c r="K541" s="355"/>
      <c r="L541" s="355"/>
      <c r="M541" s="355"/>
      <c r="N541" s="356"/>
      <c r="O541" s="20"/>
    </row>
    <row r="542" spans="2:18" ht="5.0999999999999996" customHeight="1" x14ac:dyDescent="0.2">
      <c r="B542" s="273"/>
      <c r="C542" s="351"/>
      <c r="D542" s="364"/>
      <c r="E542" s="352"/>
      <c r="F542" s="352"/>
      <c r="G542" s="352"/>
      <c r="H542" s="352"/>
      <c r="I542" s="352"/>
      <c r="J542" s="352"/>
      <c r="K542" s="352"/>
      <c r="L542" s="352"/>
      <c r="M542" s="352"/>
      <c r="N542" s="353"/>
      <c r="O542" s="20"/>
    </row>
    <row r="543" spans="2:18" ht="12.75" customHeight="1" x14ac:dyDescent="0.2">
      <c r="B543" s="273"/>
      <c r="C543" s="354"/>
      <c r="D543" s="357" t="s">
        <v>115</v>
      </c>
      <c r="E543" s="1216" t="str">
        <f>Translations!$B$831</f>
        <v>Apport d’énergie à cette sous-installation et facteur d’émission pertinent</v>
      </c>
      <c r="F543" s="1216"/>
      <c r="G543" s="1216"/>
      <c r="H543" s="1216"/>
      <c r="I543" s="1216"/>
      <c r="J543" s="1216"/>
      <c r="K543" s="1216"/>
      <c r="L543" s="1216"/>
      <c r="M543" s="1216"/>
      <c r="N543" s="1217"/>
      <c r="O543" s="20"/>
    </row>
    <row r="544" spans="2:18" ht="5.0999999999999996" customHeight="1" x14ac:dyDescent="0.2">
      <c r="B544" s="273"/>
      <c r="C544" s="354"/>
      <c r="D544" s="355"/>
      <c r="E544" s="1209"/>
      <c r="F544" s="1210"/>
      <c r="G544" s="1210"/>
      <c r="H544" s="1210"/>
      <c r="I544" s="1210"/>
      <c r="J544" s="1210"/>
      <c r="K544" s="1210"/>
      <c r="L544" s="1210"/>
      <c r="M544" s="1210"/>
      <c r="N544" s="1211"/>
      <c r="O544" s="20"/>
    </row>
    <row r="545" spans="2:23" ht="12.75" customHeight="1" x14ac:dyDescent="0.2">
      <c r="B545" s="273"/>
      <c r="C545" s="354"/>
      <c r="D545" s="358" t="s">
        <v>118</v>
      </c>
      <c r="E545" s="1140" t="str">
        <f>Translations!$B$249</f>
        <v>Informations relatives à la méthode appliquée</v>
      </c>
      <c r="F545" s="1140"/>
      <c r="G545" s="1140"/>
      <c r="H545" s="1140"/>
      <c r="I545" s="1140"/>
      <c r="J545" s="1140"/>
      <c r="K545" s="1140"/>
      <c r="L545" s="1140"/>
      <c r="M545" s="1140"/>
      <c r="N545" s="1208"/>
      <c r="O545" s="20"/>
      <c r="P545" s="280"/>
    </row>
    <row r="546" spans="2:23" ht="25.5" customHeight="1" x14ac:dyDescent="0.2">
      <c r="B546" s="273"/>
      <c r="C546" s="354"/>
      <c r="D546" s="355"/>
      <c r="E546" s="355"/>
      <c r="F546" s="372"/>
      <c r="G546" s="355"/>
      <c r="H546" s="399" t="str">
        <f>Translations!$B$401</f>
        <v>Pertinent?</v>
      </c>
      <c r="I546" s="1215" t="str">
        <f>Translations!$B$254</f>
        <v>Source de données</v>
      </c>
      <c r="J546" s="1215"/>
      <c r="K546" s="1215" t="str">
        <f>Translations!$B$255</f>
        <v>Autre source de données (le cas échéant)</v>
      </c>
      <c r="L546" s="1215"/>
      <c r="M546" s="1215" t="str">
        <f>Translations!$B$255</f>
        <v>Autre source de données (le cas échéant)</v>
      </c>
      <c r="N546" s="1215"/>
      <c r="O546" s="20"/>
    </row>
    <row r="547" spans="2:23" ht="12.75" customHeight="1" x14ac:dyDescent="0.2">
      <c r="B547" s="273"/>
      <c r="C547" s="354"/>
      <c r="D547" s="358"/>
      <c r="E547" s="360" t="s">
        <v>864</v>
      </c>
      <c r="F547" s="1222" t="str">
        <f>Translations!$B$833</f>
        <v>Apport de combustible et de matières</v>
      </c>
      <c r="G547" s="1222"/>
      <c r="H547" s="1223"/>
      <c r="I547" s="1082"/>
      <c r="J547" s="1083"/>
      <c r="K547" s="1084"/>
      <c r="L547" s="1085"/>
      <c r="M547" s="1084"/>
      <c r="N547" s="1086"/>
      <c r="O547" s="20"/>
    </row>
    <row r="548" spans="2:23" ht="12.75" customHeight="1" x14ac:dyDescent="0.2">
      <c r="B548" s="273"/>
      <c r="C548" s="354"/>
      <c r="D548" s="358"/>
      <c r="E548" s="360" t="s">
        <v>865</v>
      </c>
      <c r="F548" s="1224" t="str">
        <f>Translations!$B$402</f>
        <v>Pouvoir calorifique inférieur</v>
      </c>
      <c r="G548" s="1224"/>
      <c r="H548" s="1225"/>
      <c r="I548" s="1226"/>
      <c r="J548" s="1257"/>
      <c r="K548" s="1138"/>
      <c r="L548" s="1139"/>
      <c r="M548" s="1138"/>
      <c r="N548" s="1139"/>
      <c r="O548" s="20"/>
    </row>
    <row r="549" spans="2:23" ht="12.75" customHeight="1" thickBot="1" x14ac:dyDescent="0.25">
      <c r="B549" s="273"/>
      <c r="C549" s="354"/>
      <c r="D549" s="358"/>
      <c r="E549" s="360" t="s">
        <v>866</v>
      </c>
      <c r="F549" s="1220" t="str">
        <f>Translations!$B$353</f>
        <v>Facteur d’émission pondéré</v>
      </c>
      <c r="G549" s="1220"/>
      <c r="H549" s="1221"/>
      <c r="I549" s="967"/>
      <c r="J549" s="969"/>
      <c r="K549" s="1258"/>
      <c r="L549" s="1259"/>
      <c r="M549" s="1258"/>
      <c r="N549" s="1259"/>
      <c r="O549" s="20"/>
    </row>
    <row r="550" spans="2:23" ht="12.75" customHeight="1" x14ac:dyDescent="0.2">
      <c r="B550" s="273"/>
      <c r="C550" s="354"/>
      <c r="D550" s="358"/>
      <c r="E550" s="360" t="s">
        <v>867</v>
      </c>
      <c r="F550" s="1222" t="str">
        <f>Translations!$B$403</f>
        <v>Apport de combustible issu de gaz résiduaires</v>
      </c>
      <c r="G550" s="1223"/>
      <c r="H550" s="1252"/>
      <c r="I550" s="1082"/>
      <c r="J550" s="1255"/>
      <c r="K550" s="1084"/>
      <c r="L550" s="1086"/>
      <c r="M550" s="1084"/>
      <c r="N550" s="1086"/>
      <c r="O550" s="20"/>
      <c r="W550" s="415" t="b">
        <f>AND(H550&lt;&gt;"",H550=FALSE)</f>
        <v>0</v>
      </c>
    </row>
    <row r="551" spans="2:23" ht="12.75" customHeight="1" x14ac:dyDescent="0.2">
      <c r="B551" s="273"/>
      <c r="C551" s="354"/>
      <c r="D551" s="358"/>
      <c r="E551" s="360" t="s">
        <v>868</v>
      </c>
      <c r="F551" s="1224" t="str">
        <f>Translations!$B$402</f>
        <v>Pouvoir calorifique inférieur</v>
      </c>
      <c r="G551" s="1225"/>
      <c r="H551" s="1253"/>
      <c r="I551" s="1226"/>
      <c r="J551" s="1257"/>
      <c r="K551" s="1138"/>
      <c r="L551" s="1139"/>
      <c r="M551" s="1138"/>
      <c r="N551" s="1139"/>
      <c r="O551" s="20"/>
      <c r="W551" s="403" t="b">
        <f>W550</f>
        <v>0</v>
      </c>
    </row>
    <row r="552" spans="2:23" ht="12.75" customHeight="1" thickBot="1" x14ac:dyDescent="0.25">
      <c r="B552" s="273"/>
      <c r="C552" s="354"/>
      <c r="D552" s="358"/>
      <c r="E552" s="360" t="s">
        <v>869</v>
      </c>
      <c r="F552" s="1229" t="str">
        <f>Translations!$B$375</f>
        <v>Facteur d’émission</v>
      </c>
      <c r="G552" s="1230"/>
      <c r="H552" s="1254"/>
      <c r="I552" s="1094"/>
      <c r="J552" s="1095"/>
      <c r="K552" s="1096"/>
      <c r="L552" s="1097"/>
      <c r="M552" s="1096"/>
      <c r="N552" s="1097"/>
      <c r="O552" s="20"/>
      <c r="W552" s="412" t="b">
        <f>W551</f>
        <v>0</v>
      </c>
    </row>
    <row r="553" spans="2:23" ht="12.75" customHeight="1" x14ac:dyDescent="0.2">
      <c r="B553" s="273"/>
      <c r="C553" s="354"/>
      <c r="D553" s="358"/>
      <c r="E553" s="360" t="s">
        <v>870</v>
      </c>
      <c r="F553" s="1230" t="str">
        <f>Translations!$B$837</f>
        <v>Apport d’électricité pour la production de chaleur</v>
      </c>
      <c r="G553" s="1256"/>
      <c r="H553" s="549"/>
      <c r="I553" s="1094"/>
      <c r="J553" s="1095"/>
      <c r="K553" s="1096"/>
      <c r="L553" s="1097"/>
      <c r="M553" s="1096"/>
      <c r="N553" s="1097"/>
      <c r="O553" s="20"/>
      <c r="W553" s="415" t="b">
        <f>AND(H553&lt;&gt;"",H553=FALSE)</f>
        <v>0</v>
      </c>
    </row>
    <row r="554" spans="2:23" ht="5.0999999999999996" customHeight="1" x14ac:dyDescent="0.2">
      <c r="B554" s="273"/>
      <c r="C554" s="354"/>
      <c r="D554" s="358"/>
      <c r="E554" s="355"/>
      <c r="F554" s="355"/>
      <c r="G554" s="355"/>
      <c r="H554" s="355"/>
      <c r="I554" s="355"/>
      <c r="J554" s="355"/>
      <c r="K554" s="355"/>
      <c r="L554" s="355"/>
      <c r="M554" s="355"/>
      <c r="N554" s="356"/>
      <c r="O554" s="20"/>
    </row>
    <row r="555" spans="2:23" ht="12.75" customHeight="1" x14ac:dyDescent="0.2">
      <c r="B555" s="273"/>
      <c r="C555" s="354"/>
      <c r="D555" s="358"/>
      <c r="E555" s="360" t="s">
        <v>871</v>
      </c>
      <c r="F555" s="1218" t="str">
        <f>Translations!$B$257</f>
        <v>Description de la méthode appliquée</v>
      </c>
      <c r="G555" s="1218"/>
      <c r="H555" s="1218"/>
      <c r="I555" s="1218"/>
      <c r="J555" s="1218"/>
      <c r="K555" s="1218"/>
      <c r="L555" s="1218"/>
      <c r="M555" s="1218"/>
      <c r="N555" s="1219"/>
      <c r="O555" s="20"/>
    </row>
    <row r="556" spans="2:23" ht="5.0999999999999996" customHeight="1" x14ac:dyDescent="0.2">
      <c r="B556" s="273"/>
      <c r="C556" s="354"/>
      <c r="D556" s="355"/>
      <c r="E556" s="359"/>
      <c r="F556" s="369"/>
      <c r="G556" s="370"/>
      <c r="H556" s="370"/>
      <c r="I556" s="370"/>
      <c r="J556" s="370"/>
      <c r="K556" s="370"/>
      <c r="L556" s="370"/>
      <c r="M556" s="370"/>
      <c r="N556" s="371"/>
      <c r="O556" s="20"/>
    </row>
    <row r="557" spans="2:23" ht="12.75" customHeight="1" x14ac:dyDescent="0.2">
      <c r="B557" s="273"/>
      <c r="C557" s="354"/>
      <c r="D557" s="358"/>
      <c r="E557" s="360"/>
      <c r="F557" s="1135" t="str">
        <f>IF(M491=EUConst_Relevant,HYPERLINK("#" &amp; Q557,EUConst_MsgDescription),"")</f>
        <v/>
      </c>
      <c r="G557" s="1114"/>
      <c r="H557" s="1114"/>
      <c r="I557" s="1114"/>
      <c r="J557" s="1114"/>
      <c r="K557" s="1114"/>
      <c r="L557" s="1114"/>
      <c r="M557" s="1114"/>
      <c r="N557" s="1115"/>
      <c r="O557" s="20"/>
      <c r="P557" s="24" t="s">
        <v>441</v>
      </c>
      <c r="Q557" s="414" t="str">
        <f>"#"&amp;ADDRESS(ROW($C$11),COLUMN($C$11))</f>
        <v>#$C$11</v>
      </c>
    </row>
    <row r="558" spans="2:23" ht="5.0999999999999996" customHeight="1" x14ac:dyDescent="0.2">
      <c r="B558" s="273"/>
      <c r="C558" s="354"/>
      <c r="D558" s="358"/>
      <c r="E558" s="361"/>
      <c r="F558" s="1136"/>
      <c r="G558" s="1136"/>
      <c r="H558" s="1136"/>
      <c r="I558" s="1136"/>
      <c r="J558" s="1136"/>
      <c r="K558" s="1136"/>
      <c r="L558" s="1136"/>
      <c r="M558" s="1136"/>
      <c r="N558" s="1137"/>
      <c r="O558" s="20"/>
      <c r="P558" s="280"/>
    </row>
    <row r="559" spans="2:23" ht="50.1" customHeight="1" x14ac:dyDescent="0.2">
      <c r="B559" s="273"/>
      <c r="C559" s="354"/>
      <c r="D559" s="361"/>
      <c r="E559" s="361"/>
      <c r="F559" s="1077"/>
      <c r="G559" s="1078"/>
      <c r="H559" s="1078"/>
      <c r="I559" s="1078"/>
      <c r="J559" s="1078"/>
      <c r="K559" s="1078"/>
      <c r="L559" s="1078"/>
      <c r="M559" s="1078"/>
      <c r="N559" s="1079"/>
      <c r="O559" s="20"/>
    </row>
    <row r="560" spans="2:23" ht="5.0999999999999996" customHeight="1" x14ac:dyDescent="0.2">
      <c r="B560" s="273"/>
      <c r="C560" s="354"/>
      <c r="D560" s="358"/>
      <c r="E560" s="355"/>
      <c r="F560" s="355"/>
      <c r="G560" s="355"/>
      <c r="H560" s="355"/>
      <c r="I560" s="355"/>
      <c r="J560" s="355"/>
      <c r="K560" s="355"/>
      <c r="L560" s="355"/>
      <c r="M560" s="355"/>
      <c r="N560" s="356"/>
      <c r="O560" s="20"/>
    </row>
    <row r="561" spans="2:23" ht="12.75" customHeight="1" x14ac:dyDescent="0.2">
      <c r="B561" s="273"/>
      <c r="C561" s="354"/>
      <c r="D561" s="358"/>
      <c r="E561" s="360"/>
      <c r="F561" s="1199" t="str">
        <f>Translations!$B$210</f>
        <v>Référence de fichiers externes, le cas échéant</v>
      </c>
      <c r="G561" s="1199"/>
      <c r="H561" s="1199"/>
      <c r="I561" s="1199"/>
      <c r="J561" s="1199"/>
      <c r="K561" s="1049"/>
      <c r="L561" s="1049"/>
      <c r="M561" s="1049"/>
      <c r="N561" s="1049"/>
      <c r="O561" s="20"/>
      <c r="W561" s="384" t="s">
        <v>417</v>
      </c>
    </row>
    <row r="562" spans="2:23" ht="5.0999999999999996" customHeight="1" thickBot="1" x14ac:dyDescent="0.25">
      <c r="B562" s="273"/>
      <c r="C562" s="354"/>
      <c r="D562" s="358"/>
      <c r="E562" s="355"/>
      <c r="F562" s="355"/>
      <c r="G562" s="355"/>
      <c r="H562" s="355"/>
      <c r="I562" s="355"/>
      <c r="J562" s="355"/>
      <c r="K562" s="355"/>
      <c r="L562" s="355"/>
      <c r="M562" s="355"/>
      <c r="N562" s="356"/>
      <c r="O562" s="20"/>
      <c r="P562" s="280"/>
      <c r="W562" s="274"/>
    </row>
    <row r="563" spans="2:23" ht="12.75" customHeight="1" x14ac:dyDescent="0.2">
      <c r="B563" s="273"/>
      <c r="C563" s="354"/>
      <c r="D563" s="358" t="s">
        <v>119</v>
      </c>
      <c r="E563" s="1220" t="str">
        <f>Translations!$B$258</f>
        <v>La hiérarchie a-t-elle été respectée?</v>
      </c>
      <c r="F563" s="1220"/>
      <c r="G563" s="1220"/>
      <c r="H563" s="1221"/>
      <c r="I563" s="291"/>
      <c r="J563" s="366" t="str">
        <f>Translations!$B$259</f>
        <v xml:space="preserve"> Si tel n'est pas le cas, pourquoi?</v>
      </c>
      <c r="K563" s="1087"/>
      <c r="L563" s="1088"/>
      <c r="M563" s="1088"/>
      <c r="N563" s="1104"/>
      <c r="O563" s="20"/>
      <c r="P563" s="280"/>
      <c r="W563" s="407" t="b">
        <f>AND(I563&lt;&gt;"",I563=TRUE)</f>
        <v>0</v>
      </c>
    </row>
    <row r="564" spans="2:23" ht="5.0999999999999996" customHeight="1" x14ac:dyDescent="0.2">
      <c r="B564" s="273"/>
      <c r="C564" s="354"/>
      <c r="D564" s="355"/>
      <c r="E564" s="581"/>
      <c r="F564" s="581"/>
      <c r="G564" s="581"/>
      <c r="H564" s="581"/>
      <c r="I564" s="581"/>
      <c r="J564" s="581"/>
      <c r="K564" s="581"/>
      <c r="L564" s="581"/>
      <c r="M564" s="581"/>
      <c r="N564" s="582"/>
      <c r="O564" s="20"/>
      <c r="P564" s="280"/>
      <c r="V564" s="285"/>
      <c r="W564" s="403"/>
    </row>
    <row r="565" spans="2:23" ht="12.75" customHeight="1" x14ac:dyDescent="0.2">
      <c r="B565" s="273"/>
      <c r="C565" s="354"/>
      <c r="D565" s="367"/>
      <c r="E565" s="367"/>
      <c r="F565" s="1218" t="str">
        <f>Translations!$B$264</f>
        <v>Autres précisions concernant l’écart pris rapport à la hiérarchie</v>
      </c>
      <c r="G565" s="1218"/>
      <c r="H565" s="1218"/>
      <c r="I565" s="1218"/>
      <c r="J565" s="1218"/>
      <c r="K565" s="1218"/>
      <c r="L565" s="1218"/>
      <c r="M565" s="1218"/>
      <c r="N565" s="1219"/>
      <c r="O565" s="20"/>
      <c r="P565" s="280"/>
      <c r="V565" s="285"/>
      <c r="W565" s="403"/>
    </row>
    <row r="566" spans="2:23" ht="25.5" customHeight="1" thickBot="1" x14ac:dyDescent="0.25">
      <c r="B566" s="273"/>
      <c r="C566" s="354"/>
      <c r="D566" s="367"/>
      <c r="E566" s="367"/>
      <c r="F566" s="1077"/>
      <c r="G566" s="1078"/>
      <c r="H566" s="1078"/>
      <c r="I566" s="1078"/>
      <c r="J566" s="1078"/>
      <c r="K566" s="1078"/>
      <c r="L566" s="1078"/>
      <c r="M566" s="1078"/>
      <c r="N566" s="1079"/>
      <c r="O566" s="20"/>
      <c r="P566" s="280"/>
      <c r="V566" s="285"/>
      <c r="W566" s="300" t="b">
        <f>W563</f>
        <v>0</v>
      </c>
    </row>
    <row r="567" spans="2:23" ht="5.0999999999999996" customHeight="1" x14ac:dyDescent="0.2">
      <c r="B567" s="273"/>
      <c r="C567" s="354"/>
      <c r="D567" s="358"/>
      <c r="E567" s="355"/>
      <c r="F567" s="355"/>
      <c r="G567" s="355"/>
      <c r="H567" s="355"/>
      <c r="I567" s="355"/>
      <c r="J567" s="355"/>
      <c r="K567" s="355"/>
      <c r="L567" s="355"/>
      <c r="M567" s="355"/>
      <c r="N567" s="356"/>
      <c r="O567" s="20"/>
      <c r="W567" s="406"/>
    </row>
    <row r="568" spans="2:23" ht="5.0999999999999996" customHeight="1" x14ac:dyDescent="0.2">
      <c r="B568" s="273"/>
      <c r="C568" s="351"/>
      <c r="D568" s="364"/>
      <c r="E568" s="352"/>
      <c r="F568" s="352"/>
      <c r="G568" s="352"/>
      <c r="H568" s="352"/>
      <c r="I568" s="352"/>
      <c r="J568" s="352"/>
      <c r="K568" s="352"/>
      <c r="L568" s="352"/>
      <c r="M568" s="352"/>
      <c r="N568" s="353"/>
      <c r="O568" s="20"/>
    </row>
    <row r="569" spans="2:23" ht="12.75" customHeight="1" x14ac:dyDescent="0.2">
      <c r="B569" s="273"/>
      <c r="C569" s="354"/>
      <c r="D569" s="357" t="s">
        <v>116</v>
      </c>
      <c r="E569" s="1216" t="str">
        <f>Translations!$B$404</f>
        <v>Chaleur mesurable produite</v>
      </c>
      <c r="F569" s="1216"/>
      <c r="G569" s="1216"/>
      <c r="H569" s="1216"/>
      <c r="I569" s="1216"/>
      <c r="J569" s="1216"/>
      <c r="K569" s="1216"/>
      <c r="L569" s="1216"/>
      <c r="M569" s="1216"/>
      <c r="N569" s="1217"/>
      <c r="O569" s="20"/>
      <c r="P569" s="280"/>
      <c r="S569" s="285"/>
      <c r="T569" s="285"/>
    </row>
    <row r="570" spans="2:23" ht="5.0999999999999996" customHeight="1" x14ac:dyDescent="0.2">
      <c r="B570" s="273"/>
      <c r="C570" s="354"/>
      <c r="D570" s="355"/>
      <c r="E570" s="1209"/>
      <c r="F570" s="1210"/>
      <c r="G570" s="1210"/>
      <c r="H570" s="1210"/>
      <c r="I570" s="1210"/>
      <c r="J570" s="1210"/>
      <c r="K570" s="1210"/>
      <c r="L570" s="1210"/>
      <c r="M570" s="1210"/>
      <c r="N570" s="1211"/>
      <c r="O570" s="20"/>
      <c r="P570" s="280"/>
    </row>
    <row r="571" spans="2:23" ht="12.75" customHeight="1" x14ac:dyDescent="0.2">
      <c r="B571" s="273"/>
      <c r="C571" s="354"/>
      <c r="D571" s="358" t="s">
        <v>118</v>
      </c>
      <c r="E571" s="1140" t="str">
        <f>Translations!$B$249</f>
        <v>Informations relatives à la méthode appliquée</v>
      </c>
      <c r="F571" s="1140"/>
      <c r="G571" s="1140"/>
      <c r="H571" s="1140"/>
      <c r="I571" s="1140"/>
      <c r="J571" s="1140"/>
      <c r="K571" s="1140"/>
      <c r="L571" s="1140"/>
      <c r="M571" s="1140"/>
      <c r="N571" s="1208"/>
      <c r="O571" s="20"/>
      <c r="P571" s="280"/>
    </row>
    <row r="572" spans="2:23" ht="25.5" customHeight="1" x14ac:dyDescent="0.2">
      <c r="B572" s="273"/>
      <c r="C572" s="354"/>
      <c r="D572" s="355"/>
      <c r="E572" s="355"/>
      <c r="F572" s="355"/>
      <c r="G572" s="355"/>
      <c r="H572" s="355"/>
      <c r="I572" s="1215" t="str">
        <f>Translations!$B$254</f>
        <v>Source de données</v>
      </c>
      <c r="J572" s="1215"/>
      <c r="K572" s="1215" t="str">
        <f>Translations!$B$255</f>
        <v>Autre source de données (le cas échéant)</v>
      </c>
      <c r="L572" s="1215"/>
      <c r="M572" s="1215" t="str">
        <f>Translations!$B$255</f>
        <v>Autre source de données (le cas échéant)</v>
      </c>
      <c r="N572" s="1215"/>
      <c r="O572" s="20"/>
      <c r="P572" s="280"/>
    </row>
    <row r="573" spans="2:23" ht="12.75" customHeight="1" x14ac:dyDescent="0.2">
      <c r="B573" s="273"/>
      <c r="C573" s="354"/>
      <c r="D573" s="358"/>
      <c r="E573" s="360" t="s">
        <v>864</v>
      </c>
      <c r="F573" s="1214" t="str">
        <f>Translations!$B$407</f>
        <v>Chaleur produite</v>
      </c>
      <c r="G573" s="1214"/>
      <c r="H573" s="1212"/>
      <c r="I573" s="1087"/>
      <c r="J573" s="1088"/>
      <c r="K573" s="1089"/>
      <c r="L573" s="1090"/>
      <c r="M573" s="1089"/>
      <c r="N573" s="1091"/>
      <c r="O573" s="20"/>
    </row>
    <row r="574" spans="2:23" ht="12.75" customHeight="1" x14ac:dyDescent="0.2">
      <c r="B574" s="273"/>
      <c r="C574" s="354"/>
      <c r="D574" s="358"/>
      <c r="E574" s="360" t="s">
        <v>865</v>
      </c>
      <c r="F574" s="1214" t="str">
        <f>Translations!$B$838</f>
        <v>Chaleur produite à partir d’électricité</v>
      </c>
      <c r="G574" s="1214"/>
      <c r="H574" s="1212"/>
      <c r="I574" s="1087"/>
      <c r="J574" s="1088"/>
      <c r="K574" s="1089"/>
      <c r="L574" s="1090"/>
      <c r="M574" s="1089"/>
      <c r="N574" s="1091"/>
      <c r="O574" s="20"/>
    </row>
    <row r="575" spans="2:23" ht="5.0999999999999996" customHeight="1" x14ac:dyDescent="0.2">
      <c r="C575" s="354"/>
      <c r="D575" s="358"/>
      <c r="E575" s="355"/>
      <c r="F575" s="355"/>
      <c r="G575" s="355"/>
      <c r="H575" s="355"/>
      <c r="I575" s="355"/>
      <c r="J575" s="355"/>
      <c r="K575" s="355"/>
      <c r="L575" s="355"/>
      <c r="M575" s="355"/>
      <c r="N575" s="356"/>
      <c r="O575" s="20"/>
      <c r="P575" s="280"/>
    </row>
    <row r="576" spans="2:23" ht="12.75" customHeight="1" x14ac:dyDescent="0.2">
      <c r="C576" s="354"/>
      <c r="D576" s="358"/>
      <c r="E576" s="360" t="s">
        <v>866</v>
      </c>
      <c r="F576" s="1218" t="str">
        <f>Translations!$B$257</f>
        <v>Description de la méthode appliquée</v>
      </c>
      <c r="G576" s="1218"/>
      <c r="H576" s="1218"/>
      <c r="I576" s="1218"/>
      <c r="J576" s="1218"/>
      <c r="K576" s="1218"/>
      <c r="L576" s="1218"/>
      <c r="M576" s="1218"/>
      <c r="N576" s="1219"/>
      <c r="O576" s="20"/>
      <c r="P576" s="280"/>
    </row>
    <row r="577" spans="1:23" ht="5.0999999999999996" customHeight="1" x14ac:dyDescent="0.2">
      <c r="C577" s="354"/>
      <c r="D577" s="355"/>
      <c r="E577" s="359"/>
      <c r="F577" s="577"/>
      <c r="G577" s="584"/>
      <c r="H577" s="584"/>
      <c r="I577" s="584"/>
      <c r="J577" s="584"/>
      <c r="K577" s="584"/>
      <c r="L577" s="584"/>
      <c r="M577" s="584"/>
      <c r="N577" s="585"/>
      <c r="O577" s="20"/>
    </row>
    <row r="578" spans="1:23" ht="12.75" customHeight="1" x14ac:dyDescent="0.2">
      <c r="C578" s="354"/>
      <c r="D578" s="358"/>
      <c r="E578" s="360"/>
      <c r="F578" s="1135" t="str">
        <f>IF(M491=EUConst_Relevant,HYPERLINK("#" &amp; Q578,EUConst_MsgDescription),"")</f>
        <v/>
      </c>
      <c r="G578" s="1114"/>
      <c r="H578" s="1114"/>
      <c r="I578" s="1114"/>
      <c r="J578" s="1114"/>
      <c r="K578" s="1114"/>
      <c r="L578" s="1114"/>
      <c r="M578" s="1114"/>
      <c r="N578" s="1115"/>
      <c r="O578" s="20"/>
      <c r="P578" s="24" t="s">
        <v>441</v>
      </c>
      <c r="Q578" s="414" t="str">
        <f>"#"&amp;ADDRESS(ROW($C$11),COLUMN($C$11))</f>
        <v>#$C$11</v>
      </c>
    </row>
    <row r="579" spans="1:23" ht="5.0999999999999996" customHeight="1" x14ac:dyDescent="0.2">
      <c r="C579" s="354"/>
      <c r="D579" s="358"/>
      <c r="E579" s="361"/>
      <c r="F579" s="1136"/>
      <c r="G579" s="1136"/>
      <c r="H579" s="1136"/>
      <c r="I579" s="1136"/>
      <c r="J579" s="1136"/>
      <c r="K579" s="1136"/>
      <c r="L579" s="1136"/>
      <c r="M579" s="1136"/>
      <c r="N579" s="1137"/>
      <c r="O579" s="20"/>
      <c r="P579" s="280"/>
    </row>
    <row r="580" spans="1:23" s="278" customFormat="1" ht="50.1" customHeight="1" x14ac:dyDescent="0.2">
      <c r="A580" s="274"/>
      <c r="B580" s="12"/>
      <c r="C580" s="354"/>
      <c r="D580" s="361"/>
      <c r="E580" s="361"/>
      <c r="F580" s="1077"/>
      <c r="G580" s="1078"/>
      <c r="H580" s="1078"/>
      <c r="I580" s="1078"/>
      <c r="J580" s="1078"/>
      <c r="K580" s="1078"/>
      <c r="L580" s="1078"/>
      <c r="M580" s="1078"/>
      <c r="N580" s="1079"/>
      <c r="O580" s="20"/>
      <c r="P580" s="284"/>
      <c r="Q580" s="285"/>
      <c r="R580" s="285"/>
      <c r="S580" s="274"/>
      <c r="T580" s="274"/>
      <c r="U580" s="285"/>
      <c r="V580" s="274"/>
      <c r="W580" s="293"/>
    </row>
    <row r="581" spans="1:23" ht="5.0999999999999996" customHeight="1" x14ac:dyDescent="0.2">
      <c r="C581" s="354"/>
      <c r="D581" s="358"/>
      <c r="E581" s="355"/>
      <c r="F581" s="355"/>
      <c r="G581" s="355"/>
      <c r="H581" s="355"/>
      <c r="I581" s="355"/>
      <c r="J581" s="355"/>
      <c r="K581" s="355"/>
      <c r="L581" s="355"/>
      <c r="M581" s="355"/>
      <c r="N581" s="356"/>
      <c r="O581" s="20"/>
    </row>
    <row r="582" spans="1:23" ht="12.75" customHeight="1" x14ac:dyDescent="0.2">
      <c r="C582" s="354"/>
      <c r="D582" s="358"/>
      <c r="E582" s="360"/>
      <c r="F582" s="1199" t="str">
        <f>Translations!$B$210</f>
        <v>Référence de fichiers externes, le cas échéant</v>
      </c>
      <c r="G582" s="1199"/>
      <c r="H582" s="1199"/>
      <c r="I582" s="1199"/>
      <c r="J582" s="1199"/>
      <c r="K582" s="1049"/>
      <c r="L582" s="1049"/>
      <c r="M582" s="1049"/>
      <c r="N582" s="1049"/>
      <c r="O582" s="20"/>
      <c r="W582" s="384" t="s">
        <v>417</v>
      </c>
    </row>
    <row r="583" spans="1:23" ht="5.0999999999999996" customHeight="1" thickBot="1" x14ac:dyDescent="0.25">
      <c r="C583" s="354"/>
      <c r="D583" s="358"/>
      <c r="E583" s="355"/>
      <c r="F583" s="355"/>
      <c r="G583" s="355"/>
      <c r="H583" s="355"/>
      <c r="I583" s="355"/>
      <c r="J583" s="355"/>
      <c r="K583" s="355"/>
      <c r="L583" s="355"/>
      <c r="M583" s="355"/>
      <c r="N583" s="356"/>
      <c r="O583" s="20"/>
      <c r="P583" s="280"/>
    </row>
    <row r="584" spans="1:23" ht="12.75" customHeight="1" x14ac:dyDescent="0.2">
      <c r="C584" s="354"/>
      <c r="D584" s="358" t="s">
        <v>119</v>
      </c>
      <c r="E584" s="1220" t="str">
        <f>Translations!$B$258</f>
        <v>La hiérarchie a-t-elle été respectée?</v>
      </c>
      <c r="F584" s="1220"/>
      <c r="G584" s="1220"/>
      <c r="H584" s="1221"/>
      <c r="I584" s="291"/>
      <c r="J584" s="366" t="str">
        <f>Translations!$B$259</f>
        <v xml:space="preserve"> Si tel n'est pas le cas, pourquoi?</v>
      </c>
      <c r="K584" s="1087"/>
      <c r="L584" s="1088"/>
      <c r="M584" s="1088"/>
      <c r="N584" s="1104"/>
      <c r="O584" s="20"/>
      <c r="P584" s="280"/>
      <c r="W584" s="407" t="b">
        <f>AND(I584&lt;&gt;"",I584=TRUE)</f>
        <v>0</v>
      </c>
    </row>
    <row r="585" spans="1:23" ht="5.0999999999999996" customHeight="1" x14ac:dyDescent="0.2">
      <c r="C585" s="354"/>
      <c r="D585" s="355"/>
      <c r="E585" s="581"/>
      <c r="F585" s="581"/>
      <c r="G585" s="581"/>
      <c r="H585" s="581"/>
      <c r="I585" s="581"/>
      <c r="J585" s="581"/>
      <c r="K585" s="581"/>
      <c r="L585" s="581"/>
      <c r="M585" s="581"/>
      <c r="N585" s="582"/>
      <c r="O585" s="20"/>
      <c r="P585" s="280"/>
      <c r="W585" s="403"/>
    </row>
    <row r="586" spans="1:23" ht="12.75" customHeight="1" x14ac:dyDescent="0.2">
      <c r="C586" s="354"/>
      <c r="D586" s="367"/>
      <c r="E586" s="367"/>
      <c r="F586" s="1218" t="str">
        <f>Translations!$B$264</f>
        <v>Autres précisions concernant l’écart pris rapport à la hiérarchie</v>
      </c>
      <c r="G586" s="1218"/>
      <c r="H586" s="1218"/>
      <c r="I586" s="1218"/>
      <c r="J586" s="1218"/>
      <c r="K586" s="1218"/>
      <c r="L586" s="1218"/>
      <c r="M586" s="1218"/>
      <c r="N586" s="1219"/>
      <c r="O586" s="20"/>
      <c r="P586" s="280"/>
      <c r="W586" s="403"/>
    </row>
    <row r="587" spans="1:23" ht="25.5" customHeight="1" thickBot="1" x14ac:dyDescent="0.25">
      <c r="C587" s="354"/>
      <c r="D587" s="367"/>
      <c r="E587" s="367"/>
      <c r="F587" s="1077"/>
      <c r="G587" s="1078"/>
      <c r="H587" s="1078"/>
      <c r="I587" s="1078"/>
      <c r="J587" s="1078"/>
      <c r="K587" s="1078"/>
      <c r="L587" s="1078"/>
      <c r="M587" s="1078"/>
      <c r="N587" s="1079"/>
      <c r="O587" s="20"/>
      <c r="P587" s="280"/>
      <c r="W587" s="412" t="b">
        <f>W584</f>
        <v>0</v>
      </c>
    </row>
    <row r="588" spans="1:23" ht="5.0999999999999996" customHeight="1" x14ac:dyDescent="0.2">
      <c r="C588" s="354"/>
      <c r="D588" s="358"/>
      <c r="E588" s="355"/>
      <c r="F588" s="355"/>
      <c r="G588" s="355"/>
      <c r="H588" s="355"/>
      <c r="I588" s="355"/>
      <c r="J588" s="355"/>
      <c r="K588" s="355"/>
      <c r="L588" s="355"/>
      <c r="M588" s="355"/>
      <c r="N588" s="356"/>
      <c r="O588" s="20"/>
    </row>
    <row r="589" spans="1:23" ht="5.0999999999999996" customHeight="1" x14ac:dyDescent="0.2">
      <c r="C589" s="351"/>
      <c r="D589" s="364"/>
      <c r="E589" s="352"/>
      <c r="F589" s="352"/>
      <c r="G589" s="352"/>
      <c r="H589" s="352"/>
      <c r="I589" s="352"/>
      <c r="J589" s="352"/>
      <c r="K589" s="352"/>
      <c r="L589" s="352"/>
      <c r="M589" s="352"/>
      <c r="N589" s="353"/>
      <c r="O589" s="20"/>
    </row>
    <row r="590" spans="1:23" ht="12.75" customHeight="1" x14ac:dyDescent="0.2">
      <c r="C590" s="354"/>
      <c r="D590" s="357" t="s">
        <v>117</v>
      </c>
      <c r="E590" s="1216" t="str">
        <f>Translations!$B$359</f>
        <v>Chaleur mesurable importée</v>
      </c>
      <c r="F590" s="1216"/>
      <c r="G590" s="1216"/>
      <c r="H590" s="1216"/>
      <c r="I590" s="1216"/>
      <c r="J590" s="1216"/>
      <c r="K590" s="1216"/>
      <c r="L590" s="1216"/>
      <c r="M590" s="1216"/>
      <c r="N590" s="1217"/>
      <c r="O590" s="20"/>
      <c r="P590" s="280"/>
      <c r="S590" s="285"/>
      <c r="T590" s="285"/>
    </row>
    <row r="591" spans="1:23" ht="5.0999999999999996" customHeight="1" x14ac:dyDescent="0.2">
      <c r="C591" s="354"/>
      <c r="D591" s="355"/>
      <c r="E591" s="1209"/>
      <c r="F591" s="1210"/>
      <c r="G591" s="1210"/>
      <c r="H591" s="1210"/>
      <c r="I591" s="1210"/>
      <c r="J591" s="1210"/>
      <c r="K591" s="1210"/>
      <c r="L591" s="1210"/>
      <c r="M591" s="1210"/>
      <c r="N591" s="1211"/>
      <c r="O591" s="20"/>
      <c r="P591" s="280"/>
    </row>
    <row r="592" spans="1:23" ht="12.75" customHeight="1" x14ac:dyDescent="0.2">
      <c r="C592" s="354"/>
      <c r="D592" s="358" t="s">
        <v>118</v>
      </c>
      <c r="E592" s="1140" t="str">
        <f>Translations!$B$409</f>
        <v>D'autres flux de chaleur mesurable sont-ils pertinents pour cette sous-installation?</v>
      </c>
      <c r="F592" s="1140"/>
      <c r="G592" s="1140"/>
      <c r="H592" s="1140"/>
      <c r="I592" s="1140"/>
      <c r="J592" s="1140"/>
      <c r="K592" s="1140"/>
      <c r="L592" s="1140"/>
      <c r="M592" s="1141"/>
      <c r="N592" s="1141"/>
      <c r="O592" s="20"/>
      <c r="P592" s="280"/>
    </row>
    <row r="593" spans="3:23" ht="12.75" customHeight="1" x14ac:dyDescent="0.2">
      <c r="C593" s="354"/>
      <c r="D593" s="358"/>
      <c r="E593" s="355"/>
      <c r="F593" s="355"/>
      <c r="G593" s="355"/>
      <c r="H593" s="355"/>
      <c r="I593" s="355"/>
      <c r="J593" s="1121" t="str">
        <f>IF(M491=EUConst_NotRelevant,"",IF(AND(M592&lt;&gt;"",M592=FALSE),HYPERLINK("#" &amp; Q593,EUconst_MsgGoOn),""))</f>
        <v/>
      </c>
      <c r="K593" s="1122"/>
      <c r="L593" s="1122"/>
      <c r="M593" s="1122"/>
      <c r="N593" s="1123"/>
      <c r="O593" s="20"/>
      <c r="P593" s="24" t="s">
        <v>441</v>
      </c>
      <c r="Q593" s="414" t="str">
        <f>Q492</f>
        <v>#JUMP_G5</v>
      </c>
    </row>
    <row r="594" spans="3:23" ht="5.0999999999999996" customHeight="1" x14ac:dyDescent="0.2">
      <c r="C594" s="354"/>
      <c r="D594" s="358"/>
      <c r="E594" s="358"/>
      <c r="F594" s="358"/>
      <c r="G594" s="358"/>
      <c r="H594" s="358"/>
      <c r="I594" s="358"/>
      <c r="J594" s="358"/>
      <c r="K594" s="358"/>
      <c r="L594" s="358"/>
      <c r="M594" s="358"/>
      <c r="N594" s="365"/>
      <c r="O594" s="20"/>
      <c r="P594" s="24"/>
    </row>
    <row r="595" spans="3:23" ht="12.75" customHeight="1" x14ac:dyDescent="0.2">
      <c r="C595" s="354"/>
      <c r="D595" s="358" t="s">
        <v>119</v>
      </c>
      <c r="E595" s="1140" t="str">
        <f>Translations!$B$249</f>
        <v>Informations relatives à la méthode appliquée</v>
      </c>
      <c r="F595" s="1140"/>
      <c r="G595" s="1140"/>
      <c r="H595" s="1140"/>
      <c r="I595" s="1140"/>
      <c r="J595" s="1140"/>
      <c r="K595" s="1140"/>
      <c r="L595" s="1140"/>
      <c r="M595" s="1140"/>
      <c r="N595" s="1208"/>
      <c r="O595" s="20"/>
      <c r="P595" s="280"/>
    </row>
    <row r="596" spans="3:23" ht="25.5" customHeight="1" thickBot="1" x14ac:dyDescent="0.25">
      <c r="C596" s="354"/>
      <c r="D596" s="355"/>
      <c r="E596" s="355"/>
      <c r="F596" s="355"/>
      <c r="G596" s="355"/>
      <c r="H596" s="399" t="str">
        <f>Translations!$B$401</f>
        <v>Pertinent?</v>
      </c>
      <c r="I596" s="1215" t="str">
        <f>Translations!$B$254</f>
        <v>Source de données</v>
      </c>
      <c r="J596" s="1215"/>
      <c r="K596" s="1215" t="str">
        <f>Translations!$B$255</f>
        <v>Autre source de données (le cas échéant)</v>
      </c>
      <c r="L596" s="1215"/>
      <c r="M596" s="1215" t="str">
        <f>Translations!$B$255</f>
        <v>Autre source de données (le cas échéant)</v>
      </c>
      <c r="N596" s="1215"/>
      <c r="O596" s="20"/>
      <c r="P596" s="280"/>
      <c r="W596" s="293" t="s">
        <v>417</v>
      </c>
    </row>
    <row r="597" spans="3:23" ht="12.75" customHeight="1" thickBot="1" x14ac:dyDescent="0.25">
      <c r="C597" s="354"/>
      <c r="D597" s="358"/>
      <c r="E597" s="360" t="s">
        <v>864</v>
      </c>
      <c r="F597" s="1222" t="str">
        <f>Translations!$B$416</f>
        <v>importée (autres sources)</v>
      </c>
      <c r="G597" s="1223"/>
      <c r="H597" s="1141"/>
      <c r="I597" s="1082"/>
      <c r="J597" s="1083"/>
      <c r="K597" s="1084"/>
      <c r="L597" s="1085"/>
      <c r="M597" s="1084"/>
      <c r="N597" s="1086"/>
      <c r="O597" s="20"/>
      <c r="V597" s="413" t="b">
        <f>OR(AND(M592&lt;&gt;"",M592=FALSE))</f>
        <v>0</v>
      </c>
      <c r="W597" s="407" t="b">
        <f>OR(AND(M592&lt;&gt;"",M592=FALSE),AND(H597&lt;&gt;"",H597=FALSE))</f>
        <v>0</v>
      </c>
    </row>
    <row r="598" spans="3:23" ht="12.75" customHeight="1" thickBot="1" x14ac:dyDescent="0.25">
      <c r="C598" s="354"/>
      <c r="D598" s="358"/>
      <c r="E598" s="360" t="s">
        <v>865</v>
      </c>
      <c r="F598" s="1229" t="str">
        <f>Translations!$B$417</f>
        <v>Flux de chaleur mesurable nette</v>
      </c>
      <c r="G598" s="1230"/>
      <c r="H598" s="1141"/>
      <c r="I598" s="1094"/>
      <c r="J598" s="1131"/>
      <c r="K598" s="1096"/>
      <c r="L598" s="1132"/>
      <c r="M598" s="1096"/>
      <c r="N598" s="1097"/>
      <c r="O598" s="20"/>
      <c r="W598" s="408" t="b">
        <f>W597</f>
        <v>0</v>
      </c>
    </row>
    <row r="599" spans="3:23" ht="12.75" customHeight="1" thickBot="1" x14ac:dyDescent="0.25">
      <c r="C599" s="354"/>
      <c r="D599" s="358"/>
      <c r="E599" s="360" t="s">
        <v>866</v>
      </c>
      <c r="F599" s="1222" t="str">
        <f>Translations!$B$418</f>
        <v>importée (référentiel de produit)</v>
      </c>
      <c r="G599" s="1223"/>
      <c r="H599" s="1141"/>
      <c r="I599" s="1082"/>
      <c r="J599" s="1083"/>
      <c r="K599" s="1084"/>
      <c r="L599" s="1085"/>
      <c r="M599" s="1084"/>
      <c r="N599" s="1086"/>
      <c r="O599" s="20"/>
      <c r="V599" s="400" t="b">
        <f>V597</f>
        <v>0</v>
      </c>
      <c r="W599" s="407" t="b">
        <f>OR(AND(M592&lt;&gt;"",M592=FALSE),AND(H599&lt;&gt;"",H599=FALSE))</f>
        <v>0</v>
      </c>
    </row>
    <row r="600" spans="3:23" ht="12.75" customHeight="1" thickBot="1" x14ac:dyDescent="0.25">
      <c r="C600" s="354"/>
      <c r="D600" s="358"/>
      <c r="E600" s="360" t="s">
        <v>867</v>
      </c>
      <c r="F600" s="1229" t="str">
        <f>Translations!$B$417</f>
        <v>Flux de chaleur mesurable nette</v>
      </c>
      <c r="G600" s="1230"/>
      <c r="H600" s="1141"/>
      <c r="I600" s="1094"/>
      <c r="J600" s="1131"/>
      <c r="K600" s="1096"/>
      <c r="L600" s="1132"/>
      <c r="M600" s="1096"/>
      <c r="N600" s="1097"/>
      <c r="O600" s="20"/>
      <c r="W600" s="408" t="b">
        <f>W599</f>
        <v>0</v>
      </c>
    </row>
    <row r="601" spans="3:23" ht="12.75" customHeight="1" thickBot="1" x14ac:dyDescent="0.25">
      <c r="C601" s="354"/>
      <c r="D601" s="358"/>
      <c r="E601" s="360" t="s">
        <v>868</v>
      </c>
      <c r="F601" s="1222" t="str">
        <f>Translations!$B$419</f>
        <v>importée (pâte à papier)</v>
      </c>
      <c r="G601" s="1223"/>
      <c r="H601" s="1141"/>
      <c r="I601" s="1082"/>
      <c r="J601" s="1083"/>
      <c r="K601" s="1084"/>
      <c r="L601" s="1085"/>
      <c r="M601" s="1084"/>
      <c r="N601" s="1086"/>
      <c r="O601" s="20"/>
      <c r="V601" s="400" t="b">
        <f>V599</f>
        <v>0</v>
      </c>
      <c r="W601" s="407" t="b">
        <f>OR(AND(M592&lt;&gt;"",M592=FALSE),AND(H601&lt;&gt;"",H601=FALSE))</f>
        <v>0</v>
      </c>
    </row>
    <row r="602" spans="3:23" ht="12.75" customHeight="1" thickBot="1" x14ac:dyDescent="0.25">
      <c r="C602" s="354"/>
      <c r="D602" s="358"/>
      <c r="E602" s="360" t="s">
        <v>869</v>
      </c>
      <c r="F602" s="1229" t="str">
        <f>Translations!$B$417</f>
        <v>Flux de chaleur mesurable nette</v>
      </c>
      <c r="G602" s="1230"/>
      <c r="H602" s="1141"/>
      <c r="I602" s="1094"/>
      <c r="J602" s="1131"/>
      <c r="K602" s="1096"/>
      <c r="L602" s="1132"/>
      <c r="M602" s="1096"/>
      <c r="N602" s="1097"/>
      <c r="O602" s="20"/>
      <c r="W602" s="408" t="b">
        <f>W601</f>
        <v>0</v>
      </c>
    </row>
    <row r="603" spans="3:23" ht="12.75" customHeight="1" thickBot="1" x14ac:dyDescent="0.25">
      <c r="C603" s="354"/>
      <c r="D603" s="358"/>
      <c r="E603" s="360" t="s">
        <v>870</v>
      </c>
      <c r="F603" s="1222" t="str">
        <f>Translations!$B$420</f>
        <v>importée (référentiel de combustible)</v>
      </c>
      <c r="G603" s="1223"/>
      <c r="H603" s="1141"/>
      <c r="I603" s="1082"/>
      <c r="J603" s="1083"/>
      <c r="K603" s="1084"/>
      <c r="L603" s="1085"/>
      <c r="M603" s="1084"/>
      <c r="N603" s="1086"/>
      <c r="O603" s="20"/>
      <c r="V603" s="400" t="b">
        <f>V601</f>
        <v>0</v>
      </c>
      <c r="W603" s="407" t="b">
        <f>OR(AND(M592&lt;&gt;"",M592=FALSE),AND(H603&lt;&gt;"",H603=FALSE))</f>
        <v>0</v>
      </c>
    </row>
    <row r="604" spans="3:23" ht="12.75" customHeight="1" thickBot="1" x14ac:dyDescent="0.25">
      <c r="C604" s="354"/>
      <c r="D604" s="358"/>
      <c r="E604" s="360" t="s">
        <v>871</v>
      </c>
      <c r="F604" s="1229" t="str">
        <f>Translations!$B$417</f>
        <v>Flux de chaleur mesurable nette</v>
      </c>
      <c r="G604" s="1230"/>
      <c r="H604" s="1141"/>
      <c r="I604" s="1094"/>
      <c r="J604" s="1131"/>
      <c r="K604" s="1096"/>
      <c r="L604" s="1132"/>
      <c r="M604" s="1096"/>
      <c r="N604" s="1097"/>
      <c r="O604" s="20"/>
      <c r="W604" s="408" t="b">
        <f>W603</f>
        <v>0</v>
      </c>
    </row>
    <row r="605" spans="3:23" ht="12.75" customHeight="1" thickBot="1" x14ac:dyDescent="0.25">
      <c r="C605" s="354"/>
      <c r="D605" s="358"/>
      <c r="E605" s="360" t="s">
        <v>872</v>
      </c>
      <c r="F605" s="1222" t="str">
        <f>Translations!$B$421</f>
        <v>importée (gaz résiduaires)</v>
      </c>
      <c r="G605" s="1223"/>
      <c r="H605" s="1141"/>
      <c r="I605" s="1082"/>
      <c r="J605" s="1083"/>
      <c r="K605" s="1084"/>
      <c r="L605" s="1085"/>
      <c r="M605" s="1084"/>
      <c r="N605" s="1086"/>
      <c r="O605" s="20"/>
      <c r="V605" s="400" t="b">
        <f>V603</f>
        <v>0</v>
      </c>
      <c r="W605" s="407" t="b">
        <f>OR(AND(M592&lt;&gt;"",M592=FALSE),AND(H605&lt;&gt;"",H605=FALSE))</f>
        <v>0</v>
      </c>
    </row>
    <row r="606" spans="3:23" ht="12.75" customHeight="1" thickBot="1" x14ac:dyDescent="0.25">
      <c r="C606" s="354"/>
      <c r="D606" s="358"/>
      <c r="E606" s="360" t="s">
        <v>873</v>
      </c>
      <c r="F606" s="1229" t="str">
        <f>Translations!$B$417</f>
        <v>Flux de chaleur mesurable nette</v>
      </c>
      <c r="G606" s="1230"/>
      <c r="H606" s="1141"/>
      <c r="I606" s="1094"/>
      <c r="J606" s="1131"/>
      <c r="K606" s="1096"/>
      <c r="L606" s="1132"/>
      <c r="M606" s="1096"/>
      <c r="N606" s="1097"/>
      <c r="O606" s="20"/>
      <c r="W606" s="300" t="b">
        <f>W605</f>
        <v>0</v>
      </c>
    </row>
    <row r="607" spans="3:23" ht="5.0999999999999996" customHeight="1" x14ac:dyDescent="0.2">
      <c r="C607" s="354"/>
      <c r="D607" s="358"/>
      <c r="E607" s="355"/>
      <c r="F607" s="355"/>
      <c r="G607" s="355"/>
      <c r="H607" s="355"/>
      <c r="I607" s="355"/>
      <c r="J607" s="355"/>
      <c r="K607" s="355"/>
      <c r="L607" s="355"/>
      <c r="M607" s="355"/>
      <c r="N607" s="356"/>
      <c r="O607" s="20"/>
      <c r="P607" s="280"/>
      <c r="W607" s="403"/>
    </row>
    <row r="608" spans="3:23" ht="12.75" customHeight="1" x14ac:dyDescent="0.2">
      <c r="C608" s="354"/>
      <c r="D608" s="358"/>
      <c r="E608" s="360" t="s">
        <v>874</v>
      </c>
      <c r="F608" s="1218" t="str">
        <f>Translations!$B$257</f>
        <v>Description de la méthode appliquée</v>
      </c>
      <c r="G608" s="1218"/>
      <c r="H608" s="1218"/>
      <c r="I608" s="1218"/>
      <c r="J608" s="1218"/>
      <c r="K608" s="1218"/>
      <c r="L608" s="1218"/>
      <c r="M608" s="1218"/>
      <c r="N608" s="1219"/>
      <c r="O608" s="20"/>
      <c r="P608" s="280"/>
      <c r="W608" s="403"/>
    </row>
    <row r="609" spans="1:23" ht="5.0999999999999996" customHeight="1" x14ac:dyDescent="0.2">
      <c r="C609" s="354"/>
      <c r="D609" s="355"/>
      <c r="E609" s="359"/>
      <c r="F609" s="577"/>
      <c r="G609" s="584"/>
      <c r="H609" s="584"/>
      <c r="I609" s="584"/>
      <c r="J609" s="584"/>
      <c r="K609" s="584"/>
      <c r="L609" s="584"/>
      <c r="M609" s="584"/>
      <c r="N609" s="585"/>
      <c r="O609" s="20"/>
      <c r="W609" s="403"/>
    </row>
    <row r="610" spans="1:23" ht="12.75" customHeight="1" x14ac:dyDescent="0.2">
      <c r="C610" s="354"/>
      <c r="D610" s="358"/>
      <c r="E610" s="360"/>
      <c r="F610" s="1135" t="str">
        <f>IF(M491=EUConst_Relevant,HYPERLINK("#" &amp; Q610,EUConst_MsgDescription),"")</f>
        <v/>
      </c>
      <c r="G610" s="1114"/>
      <c r="H610" s="1114"/>
      <c r="I610" s="1114"/>
      <c r="J610" s="1114"/>
      <c r="K610" s="1114"/>
      <c r="L610" s="1114"/>
      <c r="M610" s="1114"/>
      <c r="N610" s="1115"/>
      <c r="O610" s="20"/>
      <c r="P610" s="24" t="s">
        <v>441</v>
      </c>
      <c r="Q610" s="414" t="str">
        <f>"#"&amp;ADDRESS(ROW($C$11),COLUMN($C$11))</f>
        <v>#$C$11</v>
      </c>
      <c r="W610" s="403"/>
    </row>
    <row r="611" spans="1:23" ht="5.0999999999999996" customHeight="1" x14ac:dyDescent="0.2">
      <c r="C611" s="354"/>
      <c r="D611" s="358"/>
      <c r="E611" s="361"/>
      <c r="F611" s="1136"/>
      <c r="G611" s="1136"/>
      <c r="H611" s="1136"/>
      <c r="I611" s="1136"/>
      <c r="J611" s="1136"/>
      <c r="K611" s="1136"/>
      <c r="L611" s="1136"/>
      <c r="M611" s="1136"/>
      <c r="N611" s="1137"/>
      <c r="O611" s="20"/>
      <c r="P611" s="280"/>
      <c r="W611" s="403"/>
    </row>
    <row r="612" spans="1:23" s="278" customFormat="1" ht="50.1" customHeight="1" x14ac:dyDescent="0.2">
      <c r="A612" s="285"/>
      <c r="B612" s="12"/>
      <c r="C612" s="354"/>
      <c r="D612" s="361"/>
      <c r="E612" s="361"/>
      <c r="F612" s="1077"/>
      <c r="G612" s="1078"/>
      <c r="H612" s="1078"/>
      <c r="I612" s="1078"/>
      <c r="J612" s="1078"/>
      <c r="K612" s="1078"/>
      <c r="L612" s="1078"/>
      <c r="M612" s="1078"/>
      <c r="N612" s="1079"/>
      <c r="O612" s="20"/>
      <c r="P612" s="284"/>
      <c r="Q612" s="285"/>
      <c r="R612" s="285"/>
      <c r="S612" s="274"/>
      <c r="T612" s="274"/>
      <c r="U612" s="285"/>
      <c r="V612" s="285"/>
      <c r="W612" s="409" t="b">
        <f>V597</f>
        <v>0</v>
      </c>
    </row>
    <row r="613" spans="1:23" ht="5.0999999999999996" customHeight="1" x14ac:dyDescent="0.2">
      <c r="C613" s="354"/>
      <c r="D613" s="358"/>
      <c r="E613" s="355"/>
      <c r="F613" s="355"/>
      <c r="G613" s="355"/>
      <c r="H613" s="355"/>
      <c r="I613" s="355"/>
      <c r="J613" s="355"/>
      <c r="K613" s="355"/>
      <c r="L613" s="355"/>
      <c r="M613" s="355"/>
      <c r="N613" s="356"/>
      <c r="O613" s="20"/>
      <c r="W613" s="403"/>
    </row>
    <row r="614" spans="1:23" ht="12.75" customHeight="1" x14ac:dyDescent="0.2">
      <c r="C614" s="354"/>
      <c r="D614" s="358"/>
      <c r="E614" s="360"/>
      <c r="F614" s="1199" t="str">
        <f>Translations!$B$210</f>
        <v>Référence de fichiers externes, le cas échéant</v>
      </c>
      <c r="G614" s="1199"/>
      <c r="H614" s="1199"/>
      <c r="I614" s="1199"/>
      <c r="J614" s="1199"/>
      <c r="K614" s="1049"/>
      <c r="L614" s="1049"/>
      <c r="M614" s="1049"/>
      <c r="N614" s="1049"/>
      <c r="O614" s="20"/>
      <c r="W614" s="409" t="b">
        <f>W612</f>
        <v>0</v>
      </c>
    </row>
    <row r="615" spans="1:23" ht="5.0999999999999996" customHeight="1" thickBot="1" x14ac:dyDescent="0.25">
      <c r="C615" s="354"/>
      <c r="D615" s="358"/>
      <c r="E615" s="355"/>
      <c r="F615" s="355"/>
      <c r="G615" s="355"/>
      <c r="H615" s="355"/>
      <c r="I615" s="355"/>
      <c r="J615" s="355"/>
      <c r="K615" s="355"/>
      <c r="L615" s="355"/>
      <c r="M615" s="355"/>
      <c r="N615" s="356"/>
      <c r="O615" s="20"/>
      <c r="P615" s="280"/>
      <c r="V615" s="285"/>
      <c r="W615" s="403"/>
    </row>
    <row r="616" spans="1:23" ht="12.75" customHeight="1" thickBot="1" x14ac:dyDescent="0.25">
      <c r="C616" s="354"/>
      <c r="D616" s="358" t="s">
        <v>119</v>
      </c>
      <c r="E616" s="1220" t="str">
        <f>Translations!$B$258</f>
        <v>La hiérarchie a-t-elle été respectée?</v>
      </c>
      <c r="F616" s="1220"/>
      <c r="G616" s="1220"/>
      <c r="H616" s="1221"/>
      <c r="I616" s="291"/>
      <c r="J616" s="366" t="str">
        <f>Translations!$B$259</f>
        <v xml:space="preserve"> Si tel n'est pas le cas, pourquoi?</v>
      </c>
      <c r="K616" s="1087"/>
      <c r="L616" s="1088"/>
      <c r="M616" s="1088"/>
      <c r="N616" s="1104"/>
      <c r="O616" s="20"/>
      <c r="P616" s="280"/>
      <c r="V616" s="411" t="b">
        <f>W614</f>
        <v>0</v>
      </c>
      <c r="W616" s="404" t="b">
        <f>OR(W612,AND(I616&lt;&gt;"",I616=TRUE))</f>
        <v>0</v>
      </c>
    </row>
    <row r="617" spans="1:23" ht="5.0999999999999996" customHeight="1" x14ac:dyDescent="0.2">
      <c r="C617" s="354"/>
      <c r="D617" s="355"/>
      <c r="E617" s="581"/>
      <c r="F617" s="581"/>
      <c r="G617" s="581"/>
      <c r="H617" s="581"/>
      <c r="I617" s="581"/>
      <c r="J617" s="581"/>
      <c r="K617" s="581"/>
      <c r="L617" s="581"/>
      <c r="M617" s="581"/>
      <c r="N617" s="582"/>
      <c r="O617" s="20"/>
      <c r="P617" s="280"/>
      <c r="V617" s="285"/>
      <c r="W617" s="403"/>
    </row>
    <row r="618" spans="1:23" ht="12.75" customHeight="1" x14ac:dyDescent="0.2">
      <c r="C618" s="354"/>
      <c r="D618" s="367"/>
      <c r="E618" s="367"/>
      <c r="F618" s="1218" t="str">
        <f>Translations!$B$264</f>
        <v>Autres précisions concernant l’écart pris rapport à la hiérarchie</v>
      </c>
      <c r="G618" s="1218"/>
      <c r="H618" s="1218"/>
      <c r="I618" s="1218"/>
      <c r="J618" s="1218"/>
      <c r="K618" s="1218"/>
      <c r="L618" s="1218"/>
      <c r="M618" s="1218"/>
      <c r="N618" s="1219"/>
      <c r="O618" s="20"/>
      <c r="P618" s="280"/>
      <c r="V618" s="285"/>
      <c r="W618" s="403"/>
    </row>
    <row r="619" spans="1:23" ht="25.5" customHeight="1" x14ac:dyDescent="0.2">
      <c r="C619" s="354"/>
      <c r="D619" s="367"/>
      <c r="E619" s="367"/>
      <c r="F619" s="1077"/>
      <c r="G619" s="1078"/>
      <c r="H619" s="1078"/>
      <c r="I619" s="1078"/>
      <c r="J619" s="1078"/>
      <c r="K619" s="1078"/>
      <c r="L619" s="1078"/>
      <c r="M619" s="1078"/>
      <c r="N619" s="1079"/>
      <c r="O619" s="20"/>
      <c r="P619" s="280"/>
      <c r="V619" s="285"/>
      <c r="W619" s="409" t="b">
        <f>W616</f>
        <v>0</v>
      </c>
    </row>
    <row r="620" spans="1:23" ht="5.0999999999999996" customHeight="1" x14ac:dyDescent="0.2">
      <c r="C620" s="354"/>
      <c r="D620" s="355"/>
      <c r="E620" s="581"/>
      <c r="F620" s="581"/>
      <c r="G620" s="581"/>
      <c r="H620" s="581"/>
      <c r="I620" s="581"/>
      <c r="J620" s="581"/>
      <c r="K620" s="581"/>
      <c r="L620" s="581"/>
      <c r="M620" s="581"/>
      <c r="N620" s="582"/>
      <c r="O620" s="20"/>
      <c r="P620" s="280"/>
      <c r="V620" s="285"/>
      <c r="W620" s="403"/>
    </row>
    <row r="621" spans="1:23" ht="12.75" customHeight="1" x14ac:dyDescent="0.2">
      <c r="C621" s="354"/>
      <c r="D621" s="358" t="s">
        <v>120</v>
      </c>
      <c r="E621" s="1140" t="str">
        <f>Translations!$B$363</f>
        <v>Description de la méthode de détermination des facteurs d’émission correspondants conformément à l’annexe VII, sections 10.1.2 et 10.1.3, des RATG.</v>
      </c>
      <c r="F621" s="1140"/>
      <c r="G621" s="1140"/>
      <c r="H621" s="1140"/>
      <c r="I621" s="1140"/>
      <c r="J621" s="1140"/>
      <c r="K621" s="1140"/>
      <c r="L621" s="1140"/>
      <c r="M621" s="1140"/>
      <c r="N621" s="1208"/>
      <c r="O621" s="20"/>
      <c r="P621" s="280"/>
      <c r="V621" s="285"/>
      <c r="W621" s="403"/>
    </row>
    <row r="622" spans="1:23" ht="5.0999999999999996" customHeight="1" x14ac:dyDescent="0.2">
      <c r="C622" s="354"/>
      <c r="D622" s="355"/>
      <c r="E622" s="359"/>
      <c r="F622" s="577"/>
      <c r="G622" s="584"/>
      <c r="H622" s="584"/>
      <c r="I622" s="584"/>
      <c r="J622" s="584"/>
      <c r="K622" s="584"/>
      <c r="L622" s="584"/>
      <c r="M622" s="584"/>
      <c r="N622" s="585"/>
      <c r="O622" s="20"/>
      <c r="W622" s="403"/>
    </row>
    <row r="623" spans="1:23" ht="12.75" customHeight="1" x14ac:dyDescent="0.2">
      <c r="C623" s="354"/>
      <c r="D623" s="358"/>
      <c r="E623" s="360"/>
      <c r="F623" s="1135" t="str">
        <f>IF(M491=EUConst_Relevant,HYPERLINK("#" &amp; Q623,EUConst_MsgDescription),"")</f>
        <v/>
      </c>
      <c r="G623" s="1114"/>
      <c r="H623" s="1114"/>
      <c r="I623" s="1114"/>
      <c r="J623" s="1114"/>
      <c r="K623" s="1114"/>
      <c r="L623" s="1114"/>
      <c r="M623" s="1114"/>
      <c r="N623" s="1115"/>
      <c r="O623" s="20"/>
      <c r="P623" s="24" t="s">
        <v>441</v>
      </c>
      <c r="Q623" s="414" t="str">
        <f>"#"&amp;ADDRESS(ROW($C$11),COLUMN($C$11))</f>
        <v>#$C$11</v>
      </c>
      <c r="W623" s="403"/>
    </row>
    <row r="624" spans="1:23" ht="5.0999999999999996" customHeight="1" x14ac:dyDescent="0.2">
      <c r="C624" s="354"/>
      <c r="D624" s="358"/>
      <c r="E624" s="361"/>
      <c r="F624" s="1136"/>
      <c r="G624" s="1136"/>
      <c r="H624" s="1136"/>
      <c r="I624" s="1136"/>
      <c r="J624" s="1136"/>
      <c r="K624" s="1136"/>
      <c r="L624" s="1136"/>
      <c r="M624" s="1136"/>
      <c r="N624" s="1137"/>
      <c r="O624" s="20"/>
      <c r="P624" s="280"/>
      <c r="W624" s="403"/>
    </row>
    <row r="625" spans="1:25" s="278" customFormat="1" ht="50.1" customHeight="1" x14ac:dyDescent="0.2">
      <c r="A625" s="285"/>
      <c r="B625" s="12"/>
      <c r="C625" s="354"/>
      <c r="D625" s="367"/>
      <c r="E625" s="368"/>
      <c r="F625" s="1077"/>
      <c r="G625" s="1078"/>
      <c r="H625" s="1078"/>
      <c r="I625" s="1078"/>
      <c r="J625" s="1078"/>
      <c r="K625" s="1078"/>
      <c r="L625" s="1078"/>
      <c r="M625" s="1078"/>
      <c r="N625" s="1079"/>
      <c r="O625" s="20"/>
      <c r="P625" s="301"/>
      <c r="Q625" s="274"/>
      <c r="R625" s="285"/>
      <c r="S625" s="274"/>
      <c r="T625" s="274"/>
      <c r="U625" s="285"/>
      <c r="V625" s="285"/>
      <c r="W625" s="409" t="b">
        <f>W614</f>
        <v>0</v>
      </c>
    </row>
    <row r="626" spans="1:25" ht="5.0999999999999996" customHeight="1" x14ac:dyDescent="0.2">
      <c r="C626" s="354"/>
      <c r="D626" s="358"/>
      <c r="E626" s="355"/>
      <c r="F626" s="355"/>
      <c r="G626" s="355"/>
      <c r="H626" s="355"/>
      <c r="I626" s="355"/>
      <c r="J626" s="355"/>
      <c r="K626" s="355"/>
      <c r="L626" s="355"/>
      <c r="M626" s="355"/>
      <c r="N626" s="356"/>
      <c r="O626" s="20"/>
      <c r="W626" s="403"/>
    </row>
    <row r="627" spans="1:25" ht="12.75" customHeight="1" thickBot="1" x14ac:dyDescent="0.25">
      <c r="C627" s="354"/>
      <c r="D627" s="358"/>
      <c r="E627" s="360"/>
      <c r="F627" s="1199" t="str">
        <f>Translations!$B$210</f>
        <v>Référence de fichiers externes, le cas échéant</v>
      </c>
      <c r="G627" s="1199"/>
      <c r="H627" s="1199"/>
      <c r="I627" s="1199"/>
      <c r="J627" s="1199"/>
      <c r="K627" s="1049"/>
      <c r="L627" s="1049"/>
      <c r="M627" s="1049"/>
      <c r="N627" s="1049"/>
      <c r="O627" s="20"/>
      <c r="W627" s="410" t="b">
        <f>W625</f>
        <v>0</v>
      </c>
    </row>
    <row r="628" spans="1:25" s="21" customFormat="1" ht="12.75" x14ac:dyDescent="0.2">
      <c r="A628" s="19"/>
      <c r="B628" s="38"/>
      <c r="C628" s="373"/>
      <c r="D628" s="374"/>
      <c r="E628" s="374"/>
      <c r="F628" s="374"/>
      <c r="G628" s="374"/>
      <c r="H628" s="374"/>
      <c r="I628" s="374"/>
      <c r="J628" s="374"/>
      <c r="K628" s="374"/>
      <c r="L628" s="374"/>
      <c r="M628" s="374"/>
      <c r="N628" s="375"/>
      <c r="O628" s="20"/>
      <c r="P628" s="274"/>
      <c r="Q628" s="274"/>
      <c r="R628" s="274"/>
      <c r="S628" s="25"/>
      <c r="T628" s="24"/>
      <c r="U628" s="24"/>
      <c r="V628" s="24"/>
      <c r="W628" s="267"/>
    </row>
    <row r="629" spans="1:25" s="21" customFormat="1" ht="15" thickBot="1" x14ac:dyDescent="0.25">
      <c r="A629" s="19"/>
      <c r="B629" s="38"/>
      <c r="C629" s="38"/>
      <c r="D629" s="38"/>
      <c r="E629" s="38"/>
      <c r="F629" s="38"/>
      <c r="G629" s="38"/>
      <c r="H629" s="38"/>
      <c r="I629" s="38"/>
      <c r="J629" s="38"/>
      <c r="K629" s="38"/>
      <c r="L629" s="38"/>
      <c r="M629" s="38"/>
      <c r="N629" s="38"/>
      <c r="O629" s="20"/>
      <c r="P629" s="274"/>
      <c r="Q629" s="274"/>
      <c r="R629" s="25"/>
      <c r="S629" s="25"/>
      <c r="T629" s="24"/>
      <c r="U629" s="24"/>
      <c r="V629" s="24"/>
      <c r="W629" s="267"/>
      <c r="X629" s="273"/>
      <c r="Y629" s="273"/>
    </row>
    <row r="630" spans="1:25" s="21" customFormat="1" ht="12.75" customHeight="1" thickBot="1" x14ac:dyDescent="0.3">
      <c r="A630" s="19"/>
      <c r="B630" s="38"/>
      <c r="C630" s="315"/>
      <c r="D630" s="315"/>
      <c r="E630" s="315"/>
      <c r="F630" s="315"/>
      <c r="G630" s="315"/>
      <c r="H630" s="315"/>
      <c r="I630" s="315"/>
      <c r="J630" s="315"/>
      <c r="K630" s="315"/>
      <c r="L630" s="315"/>
      <c r="M630" s="315"/>
      <c r="N630" s="315"/>
      <c r="O630" s="20"/>
      <c r="P630" s="24"/>
      <c r="Q630" s="24"/>
      <c r="R630" s="25"/>
      <c r="S630" s="25"/>
      <c r="T630" s="24"/>
      <c r="U630" s="24"/>
      <c r="V630" s="24"/>
      <c r="W630" s="267"/>
      <c r="X630" s="273"/>
      <c r="Y630" s="273"/>
    </row>
    <row r="631" spans="1:25" s="21" customFormat="1" ht="15" customHeight="1" thickBot="1" x14ac:dyDescent="0.3">
      <c r="A631" s="19"/>
      <c r="B631" s="416"/>
      <c r="C631" s="418">
        <v>5</v>
      </c>
      <c r="D631" s="1242" t="str">
        <f>Translations!$B$386</f>
        <v>Sous-installation avec méthode alternative:</v>
      </c>
      <c r="E631" s="1243"/>
      <c r="F631" s="1243"/>
      <c r="G631" s="1243"/>
      <c r="H631" s="1244"/>
      <c r="I631" s="1245" t="str">
        <f>INDEX(EUconst_FallBackListNames,$C631)</f>
        <v>Sous-installation avec référentiel de combustible, (CL | non-MACF)</v>
      </c>
      <c r="J631" s="1246"/>
      <c r="K631" s="1246"/>
      <c r="L631" s="1247"/>
      <c r="M631" s="1248" t="str">
        <f>IF(ISBLANK(INDEX(CNTR_FallBackSubInstRelevant,C631)),"",IF(INDEX(CNTR_FallBackSubInstRelevant,C631),EUConst_Relevant,EUConst_NotRelevant))</f>
        <v/>
      </c>
      <c r="N631" s="1249"/>
      <c r="O631" s="20"/>
      <c r="P631" s="417">
        <f>C631</f>
        <v>5</v>
      </c>
      <c r="Q631" s="274"/>
      <c r="R631" s="274"/>
      <c r="S631" s="274"/>
      <c r="T631" s="274"/>
      <c r="U631" s="25"/>
      <c r="V631" s="347" t="s">
        <v>891</v>
      </c>
      <c r="W631" s="398" t="b">
        <f>AND(CNTR_ExistSubInstEntries,M631=EUConst_NotRelevant)</f>
        <v>0</v>
      </c>
    </row>
    <row r="632" spans="1:25" s="21" customFormat="1" ht="12.75" customHeight="1" thickBot="1" x14ac:dyDescent="0.25">
      <c r="A632" s="19"/>
      <c r="B632" s="38"/>
      <c r="C632" s="312"/>
      <c r="D632" s="313"/>
      <c r="E632" s="313"/>
      <c r="F632" s="313"/>
      <c r="G632" s="313"/>
      <c r="H632" s="314"/>
      <c r="I632" s="1237" t="str">
        <f>IF(M631=EUConst_NotRelevant,HYPERLINK(Q632,EUconst_MsgGoToNextSubInst),IF(M631=EUConst_Relevant,HYPERLINK("",EUconst_MsgEnterThisSection),""))</f>
        <v/>
      </c>
      <c r="J632" s="1238"/>
      <c r="K632" s="1238"/>
      <c r="L632" s="1238"/>
      <c r="M632" s="1239"/>
      <c r="N632" s="1240"/>
      <c r="O632" s="20"/>
      <c r="P632" s="24" t="s">
        <v>441</v>
      </c>
      <c r="Q632" s="414" t="str">
        <f>"#JUMP_G"&amp;P631+1</f>
        <v>#JUMP_G6</v>
      </c>
      <c r="R632" s="24"/>
      <c r="S632" s="24"/>
      <c r="T632" s="24"/>
      <c r="U632" s="25"/>
      <c r="V632" s="25"/>
      <c r="W632" s="401"/>
      <c r="X632" s="273"/>
      <c r="Y632" s="273"/>
    </row>
    <row r="633" spans="1:25" ht="5.0999999999999996" customHeight="1" x14ac:dyDescent="0.2">
      <c r="C633" s="316"/>
      <c r="D633" s="317"/>
      <c r="E633" s="317"/>
      <c r="F633" s="317"/>
      <c r="G633" s="317"/>
      <c r="H633" s="317"/>
      <c r="I633" s="317"/>
      <c r="J633" s="317"/>
      <c r="K633" s="317"/>
      <c r="L633" s="317"/>
      <c r="M633" s="317"/>
      <c r="N633" s="318"/>
      <c r="O633" s="20"/>
      <c r="U633" s="25"/>
      <c r="V633" s="25"/>
      <c r="W633" s="401"/>
    </row>
    <row r="634" spans="1:25" ht="15" customHeight="1" x14ac:dyDescent="0.2">
      <c r="C634" s="250"/>
      <c r="E634" s="1101" t="str">
        <f>CONCATENATE(EUconst_MsgSeeFirst," (G.I.1)")</f>
        <v>Vous trouverez des instructions détaillées sur la saisie des données dans la partie du présent modèle qui correspond au premier exemplaire de ce module.  (G.I.1)</v>
      </c>
      <c r="F634" s="1101"/>
      <c r="G634" s="1101"/>
      <c r="H634" s="1101"/>
      <c r="I634" s="1101"/>
      <c r="J634" s="1101"/>
      <c r="K634" s="1101"/>
      <c r="L634" s="1101"/>
      <c r="M634" s="1101"/>
      <c r="N634" s="251"/>
      <c r="O634" s="20"/>
      <c r="U634" s="25"/>
      <c r="V634" s="25"/>
      <c r="W634" s="401"/>
    </row>
    <row r="635" spans="1:25" ht="5.0999999999999996" customHeight="1" x14ac:dyDescent="0.2">
      <c r="C635" s="250"/>
      <c r="N635" s="251"/>
      <c r="O635" s="20"/>
      <c r="U635" s="25"/>
      <c r="V635" s="25"/>
      <c r="W635" s="401"/>
    </row>
    <row r="636" spans="1:25" ht="12.75" customHeight="1" x14ac:dyDescent="0.2">
      <c r="B636" s="273"/>
      <c r="C636" s="250"/>
      <c r="D636" s="22" t="s">
        <v>112</v>
      </c>
      <c r="E636" s="1062" t="str">
        <f>Translations!$B$297</f>
        <v>Limites du système de la sous-installation</v>
      </c>
      <c r="F636" s="1062"/>
      <c r="G636" s="1062"/>
      <c r="H636" s="1062"/>
      <c r="I636" s="1062"/>
      <c r="J636" s="1062"/>
      <c r="K636" s="1062"/>
      <c r="L636" s="1062"/>
      <c r="M636" s="1062"/>
      <c r="N636" s="1176"/>
      <c r="O636" s="20"/>
      <c r="U636" s="25"/>
      <c r="V636" s="25"/>
      <c r="W636" s="401"/>
    </row>
    <row r="637" spans="1:25" ht="5.0999999999999996" customHeight="1" x14ac:dyDescent="0.2">
      <c r="B637" s="273"/>
      <c r="C637" s="250"/>
      <c r="N637" s="251"/>
      <c r="O637" s="20"/>
      <c r="U637" s="25"/>
      <c r="V637" s="25"/>
      <c r="W637" s="401"/>
    </row>
    <row r="638" spans="1:25" ht="12.75" customHeight="1" x14ac:dyDescent="0.2">
      <c r="B638" s="273"/>
      <c r="C638" s="250"/>
      <c r="D638" s="569" t="s">
        <v>118</v>
      </c>
      <c r="E638" s="1108" t="str">
        <f>Translations!$B$249</f>
        <v>Informations relatives à la méthode appliquée</v>
      </c>
      <c r="F638" s="1108"/>
      <c r="G638" s="1108"/>
      <c r="H638" s="1108"/>
      <c r="I638" s="1108"/>
      <c r="J638" s="1108"/>
      <c r="K638" s="1108"/>
      <c r="L638" s="1108"/>
      <c r="M638" s="1108"/>
      <c r="N638" s="1148"/>
      <c r="O638" s="20"/>
      <c r="U638" s="25"/>
      <c r="V638" s="25"/>
      <c r="W638" s="401"/>
    </row>
    <row r="639" spans="1:25" ht="12.75" customHeight="1" x14ac:dyDescent="0.2">
      <c r="B639" s="273"/>
      <c r="C639" s="250"/>
      <c r="D639" s="27"/>
      <c r="E639" s="1045" t="str">
        <f>Translations!$B$298</f>
        <v>Conformément à l’annexe VI, section 2, point b), veuillez décrire les limites du système de cette sous-installation en précisant les éléments suivants:</v>
      </c>
      <c r="F639" s="1045"/>
      <c r="G639" s="1045"/>
      <c r="H639" s="1045"/>
      <c r="I639" s="1045"/>
      <c r="J639" s="1045"/>
      <c r="K639" s="1045"/>
      <c r="L639" s="1045"/>
      <c r="M639" s="1045"/>
      <c r="N639" s="1149"/>
      <c r="O639" s="20"/>
      <c r="U639" s="25"/>
      <c r="V639" s="25"/>
      <c r="W639" s="401"/>
    </row>
    <row r="640" spans="1:25" ht="12.75" customHeight="1" x14ac:dyDescent="0.2">
      <c r="B640" s="273"/>
      <c r="C640" s="250"/>
      <c r="D640" s="27"/>
      <c r="E640" s="252" t="s">
        <v>263</v>
      </c>
      <c r="F640" s="1050" t="str">
        <f>Translations!$B$299</f>
        <v xml:space="preserve">les unités techniques qui sont concernées, </v>
      </c>
      <c r="G640" s="1098"/>
      <c r="H640" s="1098"/>
      <c r="I640" s="1098"/>
      <c r="J640" s="1098"/>
      <c r="K640" s="1098"/>
      <c r="L640" s="1098"/>
      <c r="M640" s="1098"/>
      <c r="N640" s="1134"/>
      <c r="O640" s="20"/>
      <c r="U640" s="25"/>
      <c r="V640" s="25"/>
      <c r="W640" s="401"/>
    </row>
    <row r="641" spans="2:23" ht="12.75" customHeight="1" x14ac:dyDescent="0.2">
      <c r="B641" s="273"/>
      <c r="C641" s="250"/>
      <c r="D641" s="27"/>
      <c r="E641" s="252" t="s">
        <v>263</v>
      </c>
      <c r="F641" s="1050" t="str">
        <f>Translations!$B$300</f>
        <v xml:space="preserve">les procédés qui sont mis en œuvre, </v>
      </c>
      <c r="G641" s="1098"/>
      <c r="H641" s="1098"/>
      <c r="I641" s="1098"/>
      <c r="J641" s="1098"/>
      <c r="K641" s="1098"/>
      <c r="L641" s="1098"/>
      <c r="M641" s="1098"/>
      <c r="N641" s="1134"/>
      <c r="O641" s="20"/>
      <c r="U641" s="25"/>
      <c r="V641" s="25"/>
      <c r="W641" s="401"/>
    </row>
    <row r="642" spans="2:23" ht="12.75" customHeight="1" x14ac:dyDescent="0.2">
      <c r="B642" s="273"/>
      <c r="C642" s="250"/>
      <c r="D642" s="27"/>
      <c r="E642" s="252" t="s">
        <v>263</v>
      </c>
      <c r="F642" s="1050" t="str">
        <f>Translations!$B$301</f>
        <v>les apports de matières et de combustibles, et</v>
      </c>
      <c r="G642" s="1098"/>
      <c r="H642" s="1098"/>
      <c r="I642" s="1098"/>
      <c r="J642" s="1098"/>
      <c r="K642" s="1098"/>
      <c r="L642" s="1098"/>
      <c r="M642" s="1098"/>
      <c r="N642" s="1134"/>
      <c r="O642" s="20"/>
      <c r="U642" s="25"/>
      <c r="V642" s="25"/>
      <c r="W642" s="401"/>
    </row>
    <row r="643" spans="2:23" ht="12.75" customHeight="1" x14ac:dyDescent="0.2">
      <c r="B643" s="273"/>
      <c r="C643" s="250"/>
      <c r="D643" s="27"/>
      <c r="E643" s="252" t="s">
        <v>263</v>
      </c>
      <c r="F643" s="1050" t="str">
        <f>Translations!$B$302</f>
        <v>les produits et les extrants qui sont attribués.</v>
      </c>
      <c r="G643" s="1098"/>
      <c r="H643" s="1098"/>
      <c r="I643" s="1098"/>
      <c r="J643" s="1098"/>
      <c r="K643" s="1098"/>
      <c r="L643" s="1098"/>
      <c r="M643" s="1098"/>
      <c r="N643" s="1134"/>
      <c r="O643" s="20"/>
    </row>
    <row r="644" spans="2:23" ht="12.75" customHeight="1" x14ac:dyDescent="0.2">
      <c r="B644" s="273"/>
      <c r="C644" s="250"/>
      <c r="D644" s="27"/>
      <c r="E644" s="1106" t="str">
        <f>Translations!$B$304</f>
        <v>Si ces informations sont suffisamment détaillées à la section C.II, veuillez simplement indiquer ici une référence à ladite section et passer aux points suivants.</v>
      </c>
      <c r="F644" s="1106"/>
      <c r="G644" s="1106"/>
      <c r="H644" s="1106"/>
      <c r="I644" s="1106"/>
      <c r="J644" s="1106"/>
      <c r="K644" s="1106"/>
      <c r="L644" s="1106"/>
      <c r="M644" s="1106"/>
      <c r="N644" s="1177"/>
      <c r="O644" s="20"/>
    </row>
    <row r="645" spans="2:23" ht="50.1" customHeight="1" x14ac:dyDescent="0.2">
      <c r="B645" s="273"/>
      <c r="C645" s="250"/>
      <c r="D645" s="569"/>
      <c r="E645" s="1178"/>
      <c r="F645" s="1179"/>
      <c r="G645" s="1179"/>
      <c r="H645" s="1179"/>
      <c r="I645" s="1179"/>
      <c r="J645" s="1179"/>
      <c r="K645" s="1179"/>
      <c r="L645" s="1179"/>
      <c r="M645" s="1179"/>
      <c r="N645" s="1180"/>
      <c r="O645" s="20"/>
    </row>
    <row r="646" spans="2:23" ht="5.0999999999999996" customHeight="1" x14ac:dyDescent="0.2">
      <c r="B646" s="273"/>
      <c r="C646" s="250"/>
      <c r="D646" s="569"/>
      <c r="N646" s="251"/>
      <c r="O646" s="20"/>
    </row>
    <row r="647" spans="2:23" ht="12.75" customHeight="1" x14ac:dyDescent="0.2">
      <c r="B647" s="273"/>
      <c r="C647" s="250"/>
      <c r="D647" s="569" t="s">
        <v>119</v>
      </c>
      <c r="E647" s="1181" t="str">
        <f>Translations!$B$210</f>
        <v>Référence de fichiers externes, le cas échéant</v>
      </c>
      <c r="F647" s="1181"/>
      <c r="G647" s="1181"/>
      <c r="H647" s="1181"/>
      <c r="I647" s="1181"/>
      <c r="J647" s="1182"/>
      <c r="K647" s="1049"/>
      <c r="L647" s="1049"/>
      <c r="M647" s="1049"/>
      <c r="N647" s="1049"/>
      <c r="O647" s="20"/>
    </row>
    <row r="648" spans="2:23" ht="5.0999999999999996" customHeight="1" x14ac:dyDescent="0.2">
      <c r="B648" s="273"/>
      <c r="C648" s="250"/>
      <c r="D648" s="569"/>
      <c r="N648" s="251"/>
      <c r="O648" s="20"/>
    </row>
    <row r="649" spans="2:23" ht="12.75" customHeight="1" x14ac:dyDescent="0.2">
      <c r="B649" s="273"/>
      <c r="C649" s="250"/>
      <c r="D649" s="27" t="s">
        <v>120</v>
      </c>
      <c r="E649" s="1181" t="str">
        <f>Translations!$B$305</f>
        <v>Référence d’un schéma de procédé distinct détaillé, s’il y a lieu</v>
      </c>
      <c r="F649" s="1181"/>
      <c r="G649" s="1181"/>
      <c r="H649" s="1181"/>
      <c r="I649" s="1181"/>
      <c r="J649" s="1182"/>
      <c r="K649" s="1049"/>
      <c r="L649" s="1049"/>
      <c r="M649" s="1049"/>
      <c r="N649" s="1049"/>
      <c r="O649" s="20"/>
    </row>
    <row r="650" spans="2:23" ht="12.75" customHeight="1" x14ac:dyDescent="0.2">
      <c r="B650" s="273"/>
      <c r="C650" s="250"/>
      <c r="D650" s="27"/>
      <c r="E650" s="1045" t="str">
        <f>Translations!$B$387</f>
        <v>Dans le cas de sous-installations plus complexes, veuillez fournir un schéma de procédé détaillé, s’il ne figure pas au point i. ci-dessus.</v>
      </c>
      <c r="F650" s="1045"/>
      <c r="G650" s="1045"/>
      <c r="H650" s="1045"/>
      <c r="I650" s="1045"/>
      <c r="J650" s="1045"/>
      <c r="K650" s="1045"/>
      <c r="L650" s="1045"/>
      <c r="M650" s="1045"/>
      <c r="N650" s="1149"/>
      <c r="O650" s="20"/>
    </row>
    <row r="651" spans="2:23" ht="5.0999999999999996" customHeight="1" x14ac:dyDescent="0.2">
      <c r="B651" s="273"/>
      <c r="C651" s="250"/>
      <c r="D651" s="569"/>
      <c r="N651" s="251"/>
      <c r="O651" s="20"/>
    </row>
    <row r="652" spans="2:23" ht="5.0999999999999996" customHeight="1" x14ac:dyDescent="0.2">
      <c r="B652" s="273"/>
      <c r="C652" s="261"/>
      <c r="D652" s="264"/>
      <c r="E652" s="262"/>
      <c r="F652" s="262"/>
      <c r="G652" s="262"/>
      <c r="H652" s="262"/>
      <c r="I652" s="262"/>
      <c r="J652" s="262"/>
      <c r="K652" s="262"/>
      <c r="L652" s="262"/>
      <c r="M652" s="262"/>
      <c r="N652" s="263"/>
      <c r="O652" s="20"/>
    </row>
    <row r="653" spans="2:23" ht="12.75" customHeight="1" x14ac:dyDescent="0.2">
      <c r="B653" s="273"/>
      <c r="C653" s="250"/>
      <c r="D653" s="22" t="s">
        <v>113</v>
      </c>
      <c r="E653" s="1062" t="str">
        <f>Translations!$B$388</f>
        <v>Méthode de détermination des niveaux d’activité annuels</v>
      </c>
      <c r="F653" s="1062"/>
      <c r="G653" s="1062"/>
      <c r="H653" s="1062"/>
      <c r="I653" s="1062"/>
      <c r="J653" s="1062"/>
      <c r="K653" s="1062"/>
      <c r="L653" s="1062"/>
      <c r="M653" s="1062"/>
      <c r="N653" s="1176"/>
      <c r="O653" s="20"/>
      <c r="P653" s="280"/>
      <c r="S653" s="285"/>
      <c r="T653" s="285"/>
    </row>
    <row r="654" spans="2:23" ht="12.75" customHeight="1" x14ac:dyDescent="0.2">
      <c r="B654" s="273"/>
      <c r="C654" s="250"/>
      <c r="E654" s="1106" t="str">
        <f>Translations!$B$389</f>
        <v>Pour les besoins spécifiques de la collecte de données des NIM, la présente section doit couvrir toutes les données fournies dans la section G (a) du modèle de «collecte de données de référence».</v>
      </c>
      <c r="F654" s="1107"/>
      <c r="G654" s="1107"/>
      <c r="H654" s="1107"/>
      <c r="I654" s="1107"/>
      <c r="J654" s="1107"/>
      <c r="K654" s="1107"/>
      <c r="L654" s="1107"/>
      <c r="M654" s="1107"/>
      <c r="N654" s="1185"/>
      <c r="O654" s="20"/>
      <c r="P654" s="280"/>
    </row>
    <row r="655" spans="2:23" ht="5.0999999999999996" customHeight="1" x14ac:dyDescent="0.2">
      <c r="B655" s="273"/>
      <c r="C655" s="250"/>
      <c r="D655" s="569"/>
      <c r="E655" s="569"/>
      <c r="F655" s="569"/>
      <c r="G655" s="569"/>
      <c r="H655" s="569"/>
      <c r="I655" s="569"/>
      <c r="J655" s="569"/>
      <c r="K655" s="569"/>
      <c r="L655" s="569"/>
      <c r="M655" s="569"/>
      <c r="N655" s="570"/>
      <c r="O655" s="20"/>
      <c r="P655" s="24"/>
    </row>
    <row r="656" spans="2:23" ht="12.75" customHeight="1" x14ac:dyDescent="0.2">
      <c r="B656" s="273"/>
      <c r="C656" s="250"/>
      <c r="D656" s="569" t="s">
        <v>119</v>
      </c>
      <c r="E656" s="1108" t="str">
        <f>Translations!$B$249</f>
        <v>Informations relatives à la méthode appliquée</v>
      </c>
      <c r="F656" s="1108"/>
      <c r="G656" s="1108"/>
      <c r="H656" s="1108"/>
      <c r="I656" s="1108"/>
      <c r="J656" s="1108"/>
      <c r="K656" s="1108"/>
      <c r="L656" s="1108"/>
      <c r="M656" s="1108"/>
      <c r="N656" s="1148"/>
      <c r="O656" s="20"/>
      <c r="P656" s="280"/>
    </row>
    <row r="657" spans="1:23" ht="12.75" customHeight="1" x14ac:dyDescent="0.2">
      <c r="B657" s="273"/>
      <c r="C657" s="250"/>
      <c r="D657" s="569"/>
      <c r="E657" s="1045" t="str">
        <f>Translations!$B$250</f>
        <v>Veuillez sélectionner ci-dessous:</v>
      </c>
      <c r="F657" s="1046"/>
      <c r="G657" s="1046"/>
      <c r="H657" s="1046"/>
      <c r="I657" s="1046"/>
      <c r="J657" s="1046"/>
      <c r="K657" s="1046"/>
      <c r="L657" s="1046"/>
      <c r="M657" s="1046"/>
      <c r="N657" s="1165"/>
      <c r="O657" s="20"/>
    </row>
    <row r="658" spans="1:23" ht="25.5" customHeight="1" x14ac:dyDescent="0.2">
      <c r="B658" s="273"/>
      <c r="C658" s="250"/>
      <c r="D658" s="569"/>
      <c r="E658" s="252" t="s">
        <v>263</v>
      </c>
      <c r="F658" s="1050" t="str">
        <f>Translations!$B$839</f>
        <v>La source de données utilisée pour quantifier l’apport de combustibles et l’apport de matières (chaleur exothermique) conformément à l’annexe VII, section 4.4, des RATG et l’apport d’électricité pour la production de chaleur conformément à l’annexe VII, section 4.5, des RATG.</v>
      </c>
      <c r="G658" s="1050"/>
      <c r="H658" s="1050"/>
      <c r="I658" s="1050"/>
      <c r="J658" s="1050"/>
      <c r="K658" s="1050"/>
      <c r="L658" s="1050"/>
      <c r="M658" s="1050"/>
      <c r="N658" s="1166"/>
      <c r="O658" s="20"/>
    </row>
    <row r="659" spans="1:23" ht="12.75" customHeight="1" x14ac:dyDescent="0.2">
      <c r="B659" s="273"/>
      <c r="C659" s="250"/>
      <c r="D659" s="569"/>
      <c r="E659" s="252" t="s">
        <v>263</v>
      </c>
      <c r="F659" s="1050" t="str">
        <f>Translations!$B$252</f>
        <v>la source de données utilisée aux fins de la détermination du contenu énergétique conformément à l’annexe VII, section 4.6, des RATG.</v>
      </c>
      <c r="G659" s="1050"/>
      <c r="H659" s="1050"/>
      <c r="I659" s="1050"/>
      <c r="J659" s="1050"/>
      <c r="K659" s="1050"/>
      <c r="L659" s="1050"/>
      <c r="M659" s="1050"/>
      <c r="N659" s="1166"/>
      <c r="O659" s="20"/>
    </row>
    <row r="660" spans="1:23" ht="25.5" customHeight="1" x14ac:dyDescent="0.2">
      <c r="B660" s="273"/>
      <c r="C660" s="250"/>
      <c r="D660" s="569"/>
      <c r="E660" s="252"/>
      <c r="F660" s="1050"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660" s="1098"/>
      <c r="H660" s="1098"/>
      <c r="I660" s="1098"/>
      <c r="J660" s="1098"/>
      <c r="K660" s="1098"/>
      <c r="L660" s="1098"/>
      <c r="M660" s="1098"/>
      <c r="N660" s="1134"/>
      <c r="O660" s="20"/>
    </row>
    <row r="661" spans="1:23" ht="25.5" customHeight="1" x14ac:dyDescent="0.2">
      <c r="B661" s="273"/>
      <c r="C661" s="250"/>
      <c r="I661" s="1112" t="str">
        <f>Translations!$B$254</f>
        <v>Source de données</v>
      </c>
      <c r="J661" s="1112"/>
      <c r="K661" s="1112" t="str">
        <f>Translations!$B$255</f>
        <v>Autre source de données (le cas échéant)</v>
      </c>
      <c r="L661" s="1112"/>
      <c r="M661" s="1112" t="str">
        <f>Translations!$B$255</f>
        <v>Autre source de données (le cas échéant)</v>
      </c>
      <c r="N661" s="1112"/>
      <c r="O661" s="20"/>
      <c r="P661" s="280"/>
    </row>
    <row r="662" spans="1:23" ht="12.75" customHeight="1" x14ac:dyDescent="0.2">
      <c r="B662" s="273"/>
      <c r="C662" s="250"/>
      <c r="D662" s="569"/>
      <c r="E662" s="135" t="s">
        <v>864</v>
      </c>
      <c r="F662" s="1074" t="str">
        <f>Translations!$B$833</f>
        <v>Apport de combustible et de matières</v>
      </c>
      <c r="G662" s="1074"/>
      <c r="H662" s="1075"/>
      <c r="I662" s="1087"/>
      <c r="J662" s="1088"/>
      <c r="K662" s="1089"/>
      <c r="L662" s="1090"/>
      <c r="M662" s="1089"/>
      <c r="N662" s="1091"/>
      <c r="O662" s="20"/>
    </row>
    <row r="663" spans="1:23" ht="12.75" customHeight="1" x14ac:dyDescent="0.2">
      <c r="B663" s="273"/>
      <c r="C663" s="250"/>
      <c r="D663" s="569"/>
      <c r="E663" s="135" t="s">
        <v>865</v>
      </c>
      <c r="F663" s="1074" t="str">
        <f>Translations!$B$256</f>
        <v>Contenu énergétique</v>
      </c>
      <c r="G663" s="1074"/>
      <c r="H663" s="1075"/>
      <c r="I663" s="1087"/>
      <c r="J663" s="1088"/>
      <c r="K663" s="1089"/>
      <c r="L663" s="1090"/>
      <c r="M663" s="1089"/>
      <c r="N663" s="1091"/>
      <c r="O663" s="20"/>
    </row>
    <row r="664" spans="1:23" ht="12.75" customHeight="1" x14ac:dyDescent="0.2">
      <c r="C664" s="250"/>
      <c r="D664" s="569"/>
      <c r="E664" s="135" t="s">
        <v>866</v>
      </c>
      <c r="F664" s="1074" t="str">
        <f>Translations!$B$826</f>
        <v>Apport d’électricité pour la production de chaleur</v>
      </c>
      <c r="G664" s="1074"/>
      <c r="H664" s="1075"/>
      <c r="I664" s="1087"/>
      <c r="J664" s="1088"/>
      <c r="K664" s="1089"/>
      <c r="L664" s="1090"/>
      <c r="M664" s="1089"/>
      <c r="N664" s="1091"/>
      <c r="O664" s="20"/>
      <c r="W664" s="274"/>
    </row>
    <row r="665" spans="1:23" ht="5.0999999999999996" customHeight="1" x14ac:dyDescent="0.2">
      <c r="B665" s="273"/>
      <c r="C665" s="250"/>
      <c r="D665" s="569"/>
      <c r="N665" s="251"/>
      <c r="O665" s="20"/>
      <c r="P665" s="280"/>
    </row>
    <row r="666" spans="1:23" ht="12.75" customHeight="1" x14ac:dyDescent="0.2">
      <c r="B666" s="273"/>
      <c r="C666" s="250"/>
      <c r="D666" s="569"/>
      <c r="E666" s="135" t="s">
        <v>867</v>
      </c>
      <c r="F666" s="1076" t="str">
        <f>Translations!$B$257</f>
        <v>Description de la méthode appliquée</v>
      </c>
      <c r="G666" s="1076"/>
      <c r="H666" s="1076"/>
      <c r="I666" s="1076"/>
      <c r="J666" s="1076"/>
      <c r="K666" s="1076"/>
      <c r="L666" s="1076"/>
      <c r="M666" s="1076"/>
      <c r="N666" s="1167"/>
      <c r="O666" s="20"/>
      <c r="P666" s="280"/>
    </row>
    <row r="667" spans="1:23" ht="5.0999999999999996" customHeight="1" x14ac:dyDescent="0.2">
      <c r="C667" s="250"/>
      <c r="E667" s="252"/>
      <c r="F667" s="571"/>
      <c r="G667" s="572"/>
      <c r="H667" s="572"/>
      <c r="I667" s="572"/>
      <c r="J667" s="572"/>
      <c r="K667" s="572"/>
      <c r="L667" s="572"/>
      <c r="M667" s="572"/>
      <c r="N667" s="578"/>
      <c r="O667" s="20"/>
    </row>
    <row r="668" spans="1:23" ht="12.75" customHeight="1" x14ac:dyDescent="0.2">
      <c r="C668" s="250"/>
      <c r="D668" s="569"/>
      <c r="E668" s="135"/>
      <c r="F668" s="1135" t="str">
        <f>IF(M631=EUConst_Relevant,HYPERLINK("#" &amp; Q668,EUConst_MsgDescription),"")</f>
        <v/>
      </c>
      <c r="G668" s="1114"/>
      <c r="H668" s="1114"/>
      <c r="I668" s="1114"/>
      <c r="J668" s="1114"/>
      <c r="K668" s="1114"/>
      <c r="L668" s="1114"/>
      <c r="M668" s="1114"/>
      <c r="N668" s="1115"/>
      <c r="O668" s="20"/>
      <c r="P668" s="24" t="s">
        <v>441</v>
      </c>
      <c r="Q668" s="414" t="str">
        <f>"#"&amp;ADDRESS(ROW($C$11),COLUMN($C$11))</f>
        <v>#$C$11</v>
      </c>
    </row>
    <row r="669" spans="1:23" ht="5.0999999999999996" customHeight="1" x14ac:dyDescent="0.2">
      <c r="C669" s="250"/>
      <c r="D669" s="569"/>
      <c r="E669" s="26"/>
      <c r="F669" s="1194"/>
      <c r="G669" s="1194"/>
      <c r="H669" s="1194"/>
      <c r="I669" s="1194"/>
      <c r="J669" s="1194"/>
      <c r="K669" s="1194"/>
      <c r="L669" s="1194"/>
      <c r="M669" s="1194"/>
      <c r="N669" s="1195"/>
      <c r="O669" s="20"/>
      <c r="P669" s="280"/>
    </row>
    <row r="670" spans="1:23" s="278" customFormat="1" ht="50.1" customHeight="1" x14ac:dyDescent="0.2">
      <c r="A670" s="285"/>
      <c r="B670" s="12"/>
      <c r="C670" s="250"/>
      <c r="D670" s="26"/>
      <c r="E670" s="26"/>
      <c r="F670" s="1077"/>
      <c r="G670" s="1078"/>
      <c r="H670" s="1078"/>
      <c r="I670" s="1078"/>
      <c r="J670" s="1078"/>
      <c r="K670" s="1078"/>
      <c r="L670" s="1078"/>
      <c r="M670" s="1078"/>
      <c r="N670" s="1079"/>
      <c r="O670" s="20"/>
      <c r="P670" s="284"/>
      <c r="Q670" s="285"/>
      <c r="R670" s="285"/>
      <c r="S670" s="274"/>
      <c r="T670" s="274"/>
      <c r="U670" s="274"/>
      <c r="V670" s="274"/>
      <c r="W670" s="293"/>
    </row>
    <row r="671" spans="1:23" ht="5.0999999999999996" customHeight="1" x14ac:dyDescent="0.2">
      <c r="C671" s="250"/>
      <c r="D671" s="569"/>
      <c r="N671" s="251"/>
      <c r="O671" s="20"/>
    </row>
    <row r="672" spans="1:23" ht="12.75" customHeight="1" x14ac:dyDescent="0.2">
      <c r="C672" s="250"/>
      <c r="D672" s="569"/>
      <c r="E672" s="135" t="s">
        <v>868</v>
      </c>
      <c r="F672" s="1120" t="str">
        <f>Translations!$B$210</f>
        <v>Référence de fichiers externes, le cas échéant</v>
      </c>
      <c r="G672" s="1120"/>
      <c r="H672" s="1120"/>
      <c r="I672" s="1120"/>
      <c r="J672" s="1120"/>
      <c r="K672" s="1049"/>
      <c r="L672" s="1049"/>
      <c r="M672" s="1049"/>
      <c r="N672" s="1049"/>
      <c r="O672" s="20"/>
      <c r="W672" s="384" t="s">
        <v>417</v>
      </c>
    </row>
    <row r="673" spans="2:23" ht="5.0999999999999996" customHeight="1" thickBot="1" x14ac:dyDescent="0.25">
      <c r="C673" s="250"/>
      <c r="D673" s="569"/>
      <c r="N673" s="251"/>
      <c r="O673" s="20"/>
      <c r="P673" s="280"/>
      <c r="W673" s="274"/>
    </row>
    <row r="674" spans="2:23" ht="12.75" customHeight="1" x14ac:dyDescent="0.2">
      <c r="C674" s="250"/>
      <c r="D674" s="569" t="s">
        <v>119</v>
      </c>
      <c r="E674" s="1102" t="str">
        <f>Translations!$B$258</f>
        <v>La hiérarchie a-t-elle été respectée?</v>
      </c>
      <c r="F674" s="1102"/>
      <c r="G674" s="1102"/>
      <c r="H674" s="1103"/>
      <c r="I674" s="291"/>
      <c r="J674" s="298" t="str">
        <f>Translations!$B$259</f>
        <v xml:space="preserve"> Si tel n'est pas le cas, pourquoi?</v>
      </c>
      <c r="K674" s="1087"/>
      <c r="L674" s="1088"/>
      <c r="M674" s="1088"/>
      <c r="N674" s="1104"/>
      <c r="O674" s="20"/>
      <c r="P674" s="280"/>
      <c r="W674" s="407" t="b">
        <f>AND(I674&lt;&gt;"",I674=TRUE)</f>
        <v>0</v>
      </c>
    </row>
    <row r="675" spans="2:23" ht="5.0999999999999996" customHeight="1" x14ac:dyDescent="0.2">
      <c r="C675" s="250"/>
      <c r="E675" s="575"/>
      <c r="F675" s="575"/>
      <c r="G675" s="575"/>
      <c r="H675" s="575"/>
      <c r="I675" s="575"/>
      <c r="J675" s="575"/>
      <c r="K675" s="575"/>
      <c r="L675" s="575"/>
      <c r="M675" s="575"/>
      <c r="N675" s="583"/>
      <c r="O675" s="20"/>
      <c r="P675" s="280"/>
      <c r="W675" s="403"/>
    </row>
    <row r="676" spans="2:23" ht="12.75" customHeight="1" x14ac:dyDescent="0.2">
      <c r="C676" s="250"/>
      <c r="D676" s="12"/>
      <c r="E676" s="12"/>
      <c r="F676" s="1076" t="str">
        <f>Translations!$B$264</f>
        <v>Autres précisions concernant l’écart pris rapport à la hiérarchie</v>
      </c>
      <c r="G676" s="1076"/>
      <c r="H676" s="1076"/>
      <c r="I676" s="1076"/>
      <c r="J676" s="1076"/>
      <c r="K676" s="1076"/>
      <c r="L676" s="1076"/>
      <c r="M676" s="1076"/>
      <c r="N676" s="1167"/>
      <c r="O676" s="20"/>
      <c r="P676" s="280"/>
      <c r="W676" s="403"/>
    </row>
    <row r="677" spans="2:23" ht="25.5" customHeight="1" thickBot="1" x14ac:dyDescent="0.25">
      <c r="C677" s="250"/>
      <c r="D677" s="12"/>
      <c r="E677" s="12"/>
      <c r="F677" s="1168"/>
      <c r="G677" s="1169"/>
      <c r="H677" s="1169"/>
      <c r="I677" s="1169"/>
      <c r="J677" s="1169"/>
      <c r="K677" s="1169"/>
      <c r="L677" s="1169"/>
      <c r="M677" s="1169"/>
      <c r="N677" s="1170"/>
      <c r="O677" s="20"/>
      <c r="P677" s="280"/>
      <c r="W677" s="300" t="b">
        <f>W674</f>
        <v>0</v>
      </c>
    </row>
    <row r="678" spans="2:23" ht="5.0999999999999996" customHeight="1" x14ac:dyDescent="0.2">
      <c r="C678" s="250"/>
      <c r="D678" s="569"/>
      <c r="N678" s="251"/>
      <c r="O678" s="20"/>
    </row>
    <row r="679" spans="2:23" ht="12.75" customHeight="1" x14ac:dyDescent="0.2">
      <c r="C679" s="250"/>
      <c r="D679" s="27" t="s">
        <v>120</v>
      </c>
      <c r="E679" s="1171" t="str">
        <f>Translations!$B$828</f>
        <v>Description de la méthode utilisée aux fins du suivi des marchandises et produits fabriqués</v>
      </c>
      <c r="F679" s="1171"/>
      <c r="G679" s="1171"/>
      <c r="H679" s="1171"/>
      <c r="I679" s="1171"/>
      <c r="J679" s="1171"/>
      <c r="K679" s="1171"/>
      <c r="L679" s="1171"/>
      <c r="M679" s="1171"/>
      <c r="N679" s="1172"/>
      <c r="O679" s="20"/>
    </row>
    <row r="680" spans="2:23" ht="5.0999999999999996" customHeight="1" x14ac:dyDescent="0.2">
      <c r="C680" s="250"/>
      <c r="E680" s="252"/>
      <c r="F680" s="571"/>
      <c r="G680" s="572"/>
      <c r="H680" s="572"/>
      <c r="I680" s="572"/>
      <c r="J680" s="572"/>
      <c r="K680" s="572"/>
      <c r="L680" s="572"/>
      <c r="M680" s="572"/>
      <c r="N680" s="578"/>
      <c r="O680" s="20"/>
    </row>
    <row r="681" spans="2:23" ht="12.75" customHeight="1" x14ac:dyDescent="0.2">
      <c r="C681" s="250"/>
      <c r="D681" s="569"/>
      <c r="E681" s="135"/>
      <c r="F681" s="1135" t="str">
        <f>IF(M631=EUConst_Relevant,HYPERLINK("#" &amp; Q681,EUConst_MsgDescription),"")</f>
        <v/>
      </c>
      <c r="G681" s="1114"/>
      <c r="H681" s="1114"/>
      <c r="I681" s="1114"/>
      <c r="J681" s="1114"/>
      <c r="K681" s="1114"/>
      <c r="L681" s="1114"/>
      <c r="M681" s="1114"/>
      <c r="N681" s="1115"/>
      <c r="O681" s="20"/>
      <c r="P681" s="24" t="s">
        <v>441</v>
      </c>
      <c r="Q681" s="414" t="str">
        <f>"#"&amp;ADDRESS(ROW($C$11),COLUMN($C$11))</f>
        <v>#$C$11</v>
      </c>
    </row>
    <row r="682" spans="2:23" ht="5.0999999999999996" customHeight="1" x14ac:dyDescent="0.2">
      <c r="C682" s="250"/>
      <c r="D682" s="569"/>
      <c r="E682" s="26"/>
      <c r="F682" s="1194"/>
      <c r="G682" s="1194"/>
      <c r="H682" s="1194"/>
      <c r="I682" s="1194"/>
      <c r="J682" s="1194"/>
      <c r="K682" s="1194"/>
      <c r="L682" s="1194"/>
      <c r="M682" s="1194"/>
      <c r="N682" s="1195"/>
      <c r="O682" s="20"/>
      <c r="P682" s="280"/>
    </row>
    <row r="683" spans="2:23" ht="50.1" customHeight="1" x14ac:dyDescent="0.2">
      <c r="B683" s="273"/>
      <c r="C683" s="250"/>
      <c r="D683" s="569"/>
      <c r="E683" s="296"/>
      <c r="F683" s="1087"/>
      <c r="G683" s="1088"/>
      <c r="H683" s="1088"/>
      <c r="I683" s="1088"/>
      <c r="J683" s="1088"/>
      <c r="K683" s="1088"/>
      <c r="L683" s="1088"/>
      <c r="M683" s="1088"/>
      <c r="N683" s="1104"/>
      <c r="O683" s="20"/>
    </row>
    <row r="684" spans="2:23" ht="5.0999999999999996" customHeight="1" x14ac:dyDescent="0.2">
      <c r="B684" s="273"/>
      <c r="C684" s="385"/>
      <c r="D684" s="387"/>
      <c r="E684" s="392"/>
      <c r="F684" s="580"/>
      <c r="G684" s="580"/>
      <c r="H684" s="580"/>
      <c r="I684" s="580"/>
      <c r="J684" s="580"/>
      <c r="K684" s="580"/>
      <c r="L684" s="580"/>
      <c r="M684" s="580"/>
      <c r="N684" s="393"/>
      <c r="O684" s="20"/>
      <c r="P684" s="280"/>
      <c r="R684" s="285"/>
    </row>
    <row r="685" spans="2:23" ht="12.75" customHeight="1" x14ac:dyDescent="0.2">
      <c r="B685" s="273"/>
      <c r="C685" s="394"/>
      <c r="D685" s="395"/>
      <c r="E685" s="395"/>
      <c r="F685" s="395"/>
      <c r="G685" s="395"/>
      <c r="H685" s="395"/>
      <c r="I685" s="395"/>
      <c r="J685" s="395"/>
      <c r="K685" s="395"/>
      <c r="L685" s="395"/>
      <c r="M685" s="395"/>
      <c r="N685" s="396"/>
      <c r="O685" s="20"/>
    </row>
    <row r="686" spans="2:23" ht="15" customHeight="1" x14ac:dyDescent="0.2">
      <c r="B686" s="273"/>
      <c r="C686" s="354"/>
      <c r="D686" s="1203" t="str">
        <f>Translations!$B$329</f>
        <v>Données requises pour déterminer le taux d’amélioration du référentiel conformément à l’article 10 bis, paragraphe 2, de la directive</v>
      </c>
      <c r="E686" s="1204"/>
      <c r="F686" s="1204"/>
      <c r="G686" s="1204"/>
      <c r="H686" s="1204"/>
      <c r="I686" s="1204"/>
      <c r="J686" s="1204"/>
      <c r="K686" s="1204"/>
      <c r="L686" s="1204"/>
      <c r="M686" s="1204"/>
      <c r="N686" s="1205"/>
      <c r="O686" s="20"/>
    </row>
    <row r="687" spans="2:23" ht="5.0999999999999996" customHeight="1" x14ac:dyDescent="0.2">
      <c r="B687" s="273"/>
      <c r="C687" s="354"/>
      <c r="D687" s="355"/>
      <c r="E687" s="355"/>
      <c r="F687" s="355"/>
      <c r="G687" s="355"/>
      <c r="H687" s="355"/>
      <c r="I687" s="355"/>
      <c r="J687" s="355"/>
      <c r="K687" s="355"/>
      <c r="L687" s="355"/>
      <c r="M687" s="355"/>
      <c r="N687" s="356"/>
      <c r="O687" s="20"/>
    </row>
    <row r="688" spans="2:23" ht="12.75" customHeight="1" x14ac:dyDescent="0.2">
      <c r="B688" s="273"/>
      <c r="C688" s="354"/>
      <c r="D688" s="357" t="s">
        <v>114</v>
      </c>
      <c r="E688" s="1206" t="str">
        <f>Translations!$B$330</f>
        <v>Émissions directement attribuables</v>
      </c>
      <c r="F688" s="1206"/>
      <c r="G688" s="1206"/>
      <c r="H688" s="1206"/>
      <c r="I688" s="1206"/>
      <c r="J688" s="1206"/>
      <c r="K688" s="1206"/>
      <c r="L688" s="1206"/>
      <c r="M688" s="1206"/>
      <c r="N688" s="1207"/>
      <c r="O688" s="20"/>
    </row>
    <row r="689" spans="2:20" ht="12.75" customHeight="1" x14ac:dyDescent="0.2">
      <c r="B689" s="273"/>
      <c r="C689" s="354"/>
      <c r="D689" s="358"/>
      <c r="E689" s="1209" t="str">
        <f>Translations!$B$394</f>
        <v>Pour les besoins spécifiques de la collecte de données aux fins des mesures nationales d’exécution (NIM), la présente section doit couvrir toutes les données fournies dans la section G.(c) du modèle de «collecte des données de référence».</v>
      </c>
      <c r="F689" s="1210"/>
      <c r="G689" s="1210"/>
      <c r="H689" s="1210"/>
      <c r="I689" s="1210"/>
      <c r="J689" s="1210"/>
      <c r="K689" s="1210"/>
      <c r="L689" s="1210"/>
      <c r="M689" s="1210"/>
      <c r="N689" s="1211"/>
      <c r="O689" s="20"/>
      <c r="P689" s="280"/>
      <c r="T689" s="19"/>
    </row>
    <row r="690" spans="2:20" ht="5.0999999999999996" customHeight="1" x14ac:dyDescent="0.2">
      <c r="B690" s="273"/>
      <c r="C690" s="354"/>
      <c r="D690" s="355"/>
      <c r="E690" s="359"/>
      <c r="F690" s="577"/>
      <c r="G690" s="584"/>
      <c r="H690" s="584"/>
      <c r="I690" s="584"/>
      <c r="J690" s="584"/>
      <c r="K690" s="584"/>
      <c r="L690" s="584"/>
      <c r="M690" s="584"/>
      <c r="N690" s="585"/>
      <c r="O690" s="20"/>
    </row>
    <row r="691" spans="2:20" ht="12.75" customHeight="1" x14ac:dyDescent="0.2">
      <c r="B691" s="273"/>
      <c r="C691" s="354"/>
      <c r="D691" s="358"/>
      <c r="E691" s="360"/>
      <c r="F691" s="1135" t="str">
        <f>IF(M631=EUConst_Relevant,HYPERLINK("#" &amp; Q691,EUConst_MsgDescription),"")</f>
        <v/>
      </c>
      <c r="G691" s="1114"/>
      <c r="H691" s="1114"/>
      <c r="I691" s="1114"/>
      <c r="J691" s="1114"/>
      <c r="K691" s="1114"/>
      <c r="L691" s="1114"/>
      <c r="M691" s="1114"/>
      <c r="N691" s="1115"/>
      <c r="O691" s="20"/>
      <c r="P691" s="24" t="s">
        <v>441</v>
      </c>
      <c r="Q691" s="414" t="str">
        <f>"#"&amp;ADDRESS(ROW($C$11),COLUMN($C$11))</f>
        <v>#$C$11</v>
      </c>
    </row>
    <row r="692" spans="2:20" ht="5.0999999999999996" customHeight="1" x14ac:dyDescent="0.2">
      <c r="B692" s="273"/>
      <c r="C692" s="354"/>
      <c r="D692" s="358"/>
      <c r="E692" s="361"/>
      <c r="F692" s="1136"/>
      <c r="G692" s="1136"/>
      <c r="H692" s="1136"/>
      <c r="I692" s="1136"/>
      <c r="J692" s="1136"/>
      <c r="K692" s="1136"/>
      <c r="L692" s="1136"/>
      <c r="M692" s="1136"/>
      <c r="N692" s="1137"/>
      <c r="O692" s="20"/>
      <c r="P692" s="280"/>
    </row>
    <row r="693" spans="2:20" ht="50.1" customHeight="1" x14ac:dyDescent="0.2">
      <c r="B693" s="273"/>
      <c r="C693" s="354"/>
      <c r="D693" s="355"/>
      <c r="E693" s="355"/>
      <c r="F693" s="1117"/>
      <c r="G693" s="1118"/>
      <c r="H693" s="1118"/>
      <c r="I693" s="1118"/>
      <c r="J693" s="1118"/>
      <c r="K693" s="1118"/>
      <c r="L693" s="1118"/>
      <c r="M693" s="1118"/>
      <c r="N693" s="1119"/>
      <c r="O693" s="20"/>
    </row>
    <row r="694" spans="2:20" ht="5.0999999999999996" customHeight="1" x14ac:dyDescent="0.2">
      <c r="B694" s="273"/>
      <c r="C694" s="354"/>
      <c r="D694" s="355"/>
      <c r="E694" s="355"/>
      <c r="F694" s="355"/>
      <c r="G694" s="355"/>
      <c r="H694" s="355"/>
      <c r="I694" s="355"/>
      <c r="J694" s="355"/>
      <c r="K694" s="355"/>
      <c r="L694" s="355"/>
      <c r="M694" s="355"/>
      <c r="N694" s="356"/>
      <c r="O694" s="20"/>
    </row>
    <row r="695" spans="2:20" ht="12.75" customHeight="1" x14ac:dyDescent="0.2">
      <c r="B695" s="273"/>
      <c r="C695" s="354"/>
      <c r="D695" s="355"/>
      <c r="E695" s="355"/>
      <c r="F695" s="1199" t="str">
        <f>Translations!$B$210</f>
        <v>Référence de fichiers externes, le cas échéant</v>
      </c>
      <c r="G695" s="1199"/>
      <c r="H695" s="1199"/>
      <c r="I695" s="1199"/>
      <c r="J695" s="1199"/>
      <c r="K695" s="1049"/>
      <c r="L695" s="1049"/>
      <c r="M695" s="1049"/>
      <c r="N695" s="1049"/>
      <c r="O695" s="20"/>
    </row>
    <row r="696" spans="2:20" ht="5.0999999999999996" customHeight="1" x14ac:dyDescent="0.2">
      <c r="B696" s="273"/>
      <c r="C696" s="354"/>
      <c r="D696" s="358"/>
      <c r="E696" s="355"/>
      <c r="F696" s="355"/>
      <c r="G696" s="355"/>
      <c r="H696" s="355"/>
      <c r="I696" s="355"/>
      <c r="J696" s="355"/>
      <c r="K696" s="355"/>
      <c r="L696" s="355"/>
      <c r="M696" s="355"/>
      <c r="N696" s="356"/>
      <c r="O696" s="20"/>
    </row>
    <row r="697" spans="2:20" ht="5.0999999999999996" customHeight="1" x14ac:dyDescent="0.2">
      <c r="B697" s="273"/>
      <c r="C697" s="351"/>
      <c r="D697" s="364"/>
      <c r="E697" s="352"/>
      <c r="F697" s="352"/>
      <c r="G697" s="352"/>
      <c r="H697" s="352"/>
      <c r="I697" s="352"/>
      <c r="J697" s="352"/>
      <c r="K697" s="352"/>
      <c r="L697" s="352"/>
      <c r="M697" s="352"/>
      <c r="N697" s="353"/>
      <c r="O697" s="20"/>
    </row>
    <row r="698" spans="2:20" ht="12.75" customHeight="1" x14ac:dyDescent="0.2">
      <c r="B698" s="273"/>
      <c r="C698" s="354"/>
      <c r="D698" s="357" t="s">
        <v>115</v>
      </c>
      <c r="E698" s="1216" t="str">
        <f>Translations!$B$831</f>
        <v>Apport d’énergie à cette sous-installation et facteur d’émission pertinent</v>
      </c>
      <c r="F698" s="1216"/>
      <c r="G698" s="1216"/>
      <c r="H698" s="1216"/>
      <c r="I698" s="1216"/>
      <c r="J698" s="1216"/>
      <c r="K698" s="1216"/>
      <c r="L698" s="1216"/>
      <c r="M698" s="1216"/>
      <c r="N698" s="1217"/>
      <c r="O698" s="20"/>
    </row>
    <row r="699" spans="2:20" ht="12.75" customHeight="1" x14ac:dyDescent="0.2">
      <c r="B699" s="273"/>
      <c r="C699" s="354"/>
      <c r="D699" s="355"/>
      <c r="E699" s="1209" t="str">
        <f>Translations!$B$399</f>
        <v>Pour les besoins spécifiques de la collecte de données des NIM, la présente section doit couvrir toutes les données fournies à la section G, point d), dans le «modèle de collecte de données de référence».</v>
      </c>
      <c r="F699" s="1210"/>
      <c r="G699" s="1210"/>
      <c r="H699" s="1210"/>
      <c r="I699" s="1210"/>
      <c r="J699" s="1210"/>
      <c r="K699" s="1210"/>
      <c r="L699" s="1210"/>
      <c r="M699" s="1210"/>
      <c r="N699" s="1211"/>
      <c r="O699" s="20"/>
    </row>
    <row r="700" spans="2:20" ht="12.75" customHeight="1" x14ac:dyDescent="0.2">
      <c r="B700" s="273"/>
      <c r="C700" s="354"/>
      <c r="D700" s="358" t="s">
        <v>118</v>
      </c>
      <c r="E700" s="1140" t="str">
        <f>Translations!$B$249</f>
        <v>Informations relatives à la méthode appliquée</v>
      </c>
      <c r="F700" s="1140"/>
      <c r="G700" s="1140"/>
      <c r="H700" s="1140"/>
      <c r="I700" s="1140"/>
      <c r="J700" s="1140"/>
      <c r="K700" s="1140"/>
      <c r="L700" s="1140"/>
      <c r="M700" s="1140"/>
      <c r="N700" s="1208"/>
      <c r="O700" s="20"/>
      <c r="P700" s="280"/>
    </row>
    <row r="701" spans="2:20" ht="12.75" customHeight="1" x14ac:dyDescent="0.2">
      <c r="B701" s="273"/>
      <c r="C701" s="354"/>
      <c r="D701" s="358"/>
      <c r="E701" s="1142" t="str">
        <f>Translations!$B$250</f>
        <v>Veuillez sélectionner ci-dessous:</v>
      </c>
      <c r="F701" s="1143"/>
      <c r="G701" s="1143"/>
      <c r="H701" s="1143"/>
      <c r="I701" s="1143"/>
      <c r="J701" s="1143"/>
      <c r="K701" s="1143"/>
      <c r="L701" s="1143"/>
      <c r="M701" s="1143"/>
      <c r="N701" s="1144"/>
      <c r="O701" s="20"/>
    </row>
    <row r="702" spans="2:20" ht="12.75" customHeight="1" x14ac:dyDescent="0.2">
      <c r="B702" s="273"/>
      <c r="C702" s="354"/>
      <c r="D702" s="358"/>
      <c r="E702" s="359" t="s">
        <v>263</v>
      </c>
      <c r="F702" s="1142" t="str">
        <f>Translations!$B$832</f>
        <v>la source de données utilisée pour quantifier l'apport de combustible et l’apport de matières (chaleur exothermique) conformément à l’annexe VII, section 4.4, des RATG.</v>
      </c>
      <c r="G702" s="1145"/>
      <c r="H702" s="1145"/>
      <c r="I702" s="1145"/>
      <c r="J702" s="1145"/>
      <c r="K702" s="1145"/>
      <c r="L702" s="1145"/>
      <c r="M702" s="1145"/>
      <c r="N702" s="1146"/>
      <c r="O702" s="20"/>
    </row>
    <row r="703" spans="2:20" ht="12.75" customHeight="1" x14ac:dyDescent="0.2">
      <c r="B703" s="273"/>
      <c r="C703" s="354"/>
      <c r="D703" s="358"/>
      <c r="E703" s="359" t="s">
        <v>263</v>
      </c>
      <c r="F703" s="1142" t="str">
        <f>Translations!$B$400</f>
        <v>la méthode utilisée pour déterminer les pouvoirs calorifiques inférieurs et les facteurs d’émission conformément à l’annexe VII, section 4.6, des RATG.</v>
      </c>
      <c r="G703" s="1145"/>
      <c r="H703" s="1145"/>
      <c r="I703" s="1145"/>
      <c r="J703" s="1145"/>
      <c r="K703" s="1145"/>
      <c r="L703" s="1145"/>
      <c r="M703" s="1145"/>
      <c r="N703" s="1146"/>
      <c r="O703" s="20"/>
    </row>
    <row r="704" spans="2:20" ht="25.5" customHeight="1" x14ac:dyDescent="0.2">
      <c r="B704" s="273"/>
      <c r="C704" s="354"/>
      <c r="D704" s="358"/>
      <c r="E704" s="359"/>
      <c r="F704" s="1142" t="str">
        <f>Translations!$B$253</f>
        <v>Étant donné que plusieurs sources de données sont susceptibles d’être concernées, le modèle prévoit jusqu’à trois sources. Si davantage de sources sont concernées, veuillez sélectionner les trois sources principales et décrire plus en détail la méthode ci-dessous.</v>
      </c>
      <c r="G704" s="1145"/>
      <c r="H704" s="1145"/>
      <c r="I704" s="1145"/>
      <c r="J704" s="1145"/>
      <c r="K704" s="1145"/>
      <c r="L704" s="1145"/>
      <c r="M704" s="1145"/>
      <c r="N704" s="1146"/>
      <c r="O704" s="20"/>
    </row>
    <row r="705" spans="2:23" ht="25.5" customHeight="1" x14ac:dyDescent="0.2">
      <c r="B705" s="273"/>
      <c r="C705" s="354"/>
      <c r="D705" s="355"/>
      <c r="E705" s="355"/>
      <c r="F705" s="372"/>
      <c r="G705" s="355"/>
      <c r="H705" s="399" t="str">
        <f>Translations!$B$401</f>
        <v>Pertinent?</v>
      </c>
      <c r="I705" s="1215" t="str">
        <f>Translations!$B$254</f>
        <v>Source de données</v>
      </c>
      <c r="J705" s="1215"/>
      <c r="K705" s="1215" t="str">
        <f>Translations!$B$255</f>
        <v>Autre source de données (le cas échéant)</v>
      </c>
      <c r="L705" s="1215"/>
      <c r="M705" s="1215" t="str">
        <f>Translations!$B$255</f>
        <v>Autre source de données (le cas échéant)</v>
      </c>
      <c r="N705" s="1215"/>
      <c r="O705" s="20"/>
    </row>
    <row r="706" spans="2:23" ht="12.75" customHeight="1" x14ac:dyDescent="0.2">
      <c r="B706" s="273"/>
      <c r="C706" s="354"/>
      <c r="D706" s="358"/>
      <c r="E706" s="360" t="s">
        <v>864</v>
      </c>
      <c r="F706" s="1222" t="str">
        <f>Translations!$B$833</f>
        <v>Apport de combustible et de matières</v>
      </c>
      <c r="G706" s="1222"/>
      <c r="H706" s="1223"/>
      <c r="I706" s="1082"/>
      <c r="J706" s="1083"/>
      <c r="K706" s="1084"/>
      <c r="L706" s="1085"/>
      <c r="M706" s="1084"/>
      <c r="N706" s="1086"/>
      <c r="O706" s="20"/>
    </row>
    <row r="707" spans="2:23" ht="12.75" customHeight="1" x14ac:dyDescent="0.2">
      <c r="B707" s="273"/>
      <c r="C707" s="354"/>
      <c r="D707" s="358"/>
      <c r="E707" s="360" t="s">
        <v>865</v>
      </c>
      <c r="F707" s="1224" t="str">
        <f>Translations!$B$402</f>
        <v>Pouvoir calorifique inférieur</v>
      </c>
      <c r="G707" s="1224"/>
      <c r="H707" s="1225"/>
      <c r="I707" s="1226"/>
      <c r="J707" s="1257"/>
      <c r="K707" s="1138"/>
      <c r="L707" s="1139"/>
      <c r="M707" s="1138"/>
      <c r="N707" s="1139"/>
      <c r="O707" s="20"/>
    </row>
    <row r="708" spans="2:23" ht="12.75" customHeight="1" thickBot="1" x14ac:dyDescent="0.25">
      <c r="B708" s="273"/>
      <c r="C708" s="354"/>
      <c r="D708" s="358"/>
      <c r="E708" s="360" t="s">
        <v>866</v>
      </c>
      <c r="F708" s="1229" t="str">
        <f>Translations!$B$353</f>
        <v>Facteur d’émission pondéré</v>
      </c>
      <c r="G708" s="1229"/>
      <c r="H708" s="1230"/>
      <c r="I708" s="1094"/>
      <c r="J708" s="1095"/>
      <c r="K708" s="1096"/>
      <c r="L708" s="1097"/>
      <c r="M708" s="1096"/>
      <c r="N708" s="1097"/>
      <c r="O708" s="20"/>
    </row>
    <row r="709" spans="2:23" ht="12.75" customHeight="1" x14ac:dyDescent="0.2">
      <c r="B709" s="273"/>
      <c r="C709" s="354"/>
      <c r="D709" s="358"/>
      <c r="E709" s="360" t="s">
        <v>867</v>
      </c>
      <c r="F709" s="1222" t="str">
        <f>Translations!$B$403</f>
        <v>Apport de combustible issu de gaz résiduaires</v>
      </c>
      <c r="G709" s="1223"/>
      <c r="H709" s="1252"/>
      <c r="I709" s="1082"/>
      <c r="J709" s="1255"/>
      <c r="K709" s="1084"/>
      <c r="L709" s="1086"/>
      <c r="M709" s="1084"/>
      <c r="N709" s="1086"/>
      <c r="O709" s="20"/>
      <c r="W709" s="415" t="b">
        <f>AND(H709&lt;&gt;"",H709=FALSE)</f>
        <v>0</v>
      </c>
    </row>
    <row r="710" spans="2:23" ht="12.75" customHeight="1" x14ac:dyDescent="0.2">
      <c r="B710" s="273"/>
      <c r="C710" s="354"/>
      <c r="D710" s="358"/>
      <c r="E710" s="360" t="s">
        <v>868</v>
      </c>
      <c r="F710" s="1224" t="str">
        <f>Translations!$B$402</f>
        <v>Pouvoir calorifique inférieur</v>
      </c>
      <c r="G710" s="1225"/>
      <c r="H710" s="1253"/>
      <c r="I710" s="1226"/>
      <c r="J710" s="1257"/>
      <c r="K710" s="1138"/>
      <c r="L710" s="1139"/>
      <c r="M710" s="1138"/>
      <c r="N710" s="1139"/>
      <c r="O710" s="20"/>
      <c r="W710" s="403" t="b">
        <f>W709</f>
        <v>0</v>
      </c>
    </row>
    <row r="711" spans="2:23" ht="12.75" customHeight="1" thickBot="1" x14ac:dyDescent="0.25">
      <c r="B711" s="273"/>
      <c r="C711" s="354"/>
      <c r="D711" s="358"/>
      <c r="E711" s="360" t="s">
        <v>869</v>
      </c>
      <c r="F711" s="1229" t="str">
        <f>Translations!$B$375</f>
        <v>Facteur d’émission</v>
      </c>
      <c r="G711" s="1230"/>
      <c r="H711" s="1254"/>
      <c r="I711" s="1094"/>
      <c r="J711" s="1095"/>
      <c r="K711" s="1096"/>
      <c r="L711" s="1097"/>
      <c r="M711" s="1096"/>
      <c r="N711" s="1097"/>
      <c r="O711" s="20"/>
      <c r="W711" s="412" t="b">
        <f>W710</f>
        <v>0</v>
      </c>
    </row>
    <row r="712" spans="2:23" ht="12.75" customHeight="1" x14ac:dyDescent="0.2">
      <c r="B712" s="273"/>
      <c r="C712" s="354"/>
      <c r="D712" s="358"/>
      <c r="E712" s="360" t="s">
        <v>870</v>
      </c>
      <c r="F712" s="1230" t="str">
        <f>Translations!$B$837</f>
        <v>Apport d’électricité pour la production de chaleur</v>
      </c>
      <c r="G712" s="1256"/>
      <c r="H712" s="549"/>
      <c r="I712" s="1094"/>
      <c r="J712" s="1095"/>
      <c r="K712" s="1096"/>
      <c r="L712" s="1097"/>
      <c r="M712" s="1096"/>
      <c r="N712" s="1097"/>
      <c r="O712" s="20"/>
      <c r="W712" s="415" t="b">
        <f>AND(H712&lt;&gt;"",H712=FALSE)</f>
        <v>0</v>
      </c>
    </row>
    <row r="713" spans="2:23" ht="5.0999999999999996" customHeight="1" x14ac:dyDescent="0.2">
      <c r="B713" s="273"/>
      <c r="C713" s="354"/>
      <c r="D713" s="358"/>
      <c r="E713" s="355"/>
      <c r="F713" s="355"/>
      <c r="G713" s="355"/>
      <c r="H713" s="355"/>
      <c r="I713" s="355"/>
      <c r="J713" s="355"/>
      <c r="K713" s="355"/>
      <c r="L713" s="355"/>
      <c r="M713" s="355"/>
      <c r="N713" s="356"/>
      <c r="O713" s="20"/>
    </row>
    <row r="714" spans="2:23" ht="12.75" customHeight="1" x14ac:dyDescent="0.2">
      <c r="B714" s="273"/>
      <c r="C714" s="354"/>
      <c r="D714" s="358"/>
      <c r="E714" s="360" t="s">
        <v>871</v>
      </c>
      <c r="F714" s="1218" t="str">
        <f>Translations!$B$257</f>
        <v>Description de la méthode appliquée</v>
      </c>
      <c r="G714" s="1218"/>
      <c r="H714" s="1218"/>
      <c r="I714" s="1218"/>
      <c r="J714" s="1218"/>
      <c r="K714" s="1218"/>
      <c r="L714" s="1218"/>
      <c r="M714" s="1218"/>
      <c r="N714" s="1219"/>
      <c r="O714" s="20"/>
    </row>
    <row r="715" spans="2:23" ht="5.0999999999999996" customHeight="1" x14ac:dyDescent="0.2">
      <c r="B715" s="273"/>
      <c r="C715" s="354"/>
      <c r="D715" s="355"/>
      <c r="E715" s="359"/>
      <c r="F715" s="369"/>
      <c r="G715" s="370"/>
      <c r="H715" s="370"/>
      <c r="I715" s="370"/>
      <c r="J715" s="370"/>
      <c r="K715" s="370"/>
      <c r="L715" s="370"/>
      <c r="M715" s="370"/>
      <c r="N715" s="371"/>
      <c r="O715" s="20"/>
    </row>
    <row r="716" spans="2:23" ht="12.75" customHeight="1" x14ac:dyDescent="0.2">
      <c r="B716" s="273"/>
      <c r="C716" s="354"/>
      <c r="D716" s="358"/>
      <c r="E716" s="360"/>
      <c r="F716" s="1135" t="str">
        <f>IF(M631=EUConst_Relevant,HYPERLINK("#" &amp; Q716,EUConst_MsgDescription),"")</f>
        <v/>
      </c>
      <c r="G716" s="1114"/>
      <c r="H716" s="1114"/>
      <c r="I716" s="1114"/>
      <c r="J716" s="1114"/>
      <c r="K716" s="1114"/>
      <c r="L716" s="1114"/>
      <c r="M716" s="1114"/>
      <c r="N716" s="1115"/>
      <c r="O716" s="20"/>
      <c r="P716" s="24" t="s">
        <v>441</v>
      </c>
      <c r="Q716" s="414" t="str">
        <f>"#"&amp;ADDRESS(ROW($C$11),COLUMN($C$11))</f>
        <v>#$C$11</v>
      </c>
    </row>
    <row r="717" spans="2:23" ht="5.0999999999999996" customHeight="1" x14ac:dyDescent="0.2">
      <c r="B717" s="273"/>
      <c r="C717" s="354"/>
      <c r="D717" s="358"/>
      <c r="E717" s="361"/>
      <c r="F717" s="1136"/>
      <c r="G717" s="1136"/>
      <c r="H717" s="1136"/>
      <c r="I717" s="1136"/>
      <c r="J717" s="1136"/>
      <c r="K717" s="1136"/>
      <c r="L717" s="1136"/>
      <c r="M717" s="1136"/>
      <c r="N717" s="1137"/>
      <c r="O717" s="20"/>
      <c r="P717" s="280"/>
    </row>
    <row r="718" spans="2:23" ht="50.1" customHeight="1" x14ac:dyDescent="0.2">
      <c r="B718" s="273"/>
      <c r="C718" s="354"/>
      <c r="D718" s="361"/>
      <c r="E718" s="361"/>
      <c r="F718" s="1077"/>
      <c r="G718" s="1078"/>
      <c r="H718" s="1078"/>
      <c r="I718" s="1078"/>
      <c r="J718" s="1078"/>
      <c r="K718" s="1078"/>
      <c r="L718" s="1078"/>
      <c r="M718" s="1078"/>
      <c r="N718" s="1079"/>
      <c r="O718" s="20"/>
    </row>
    <row r="719" spans="2:23" ht="5.0999999999999996" customHeight="1" x14ac:dyDescent="0.2">
      <c r="B719" s="273"/>
      <c r="C719" s="354"/>
      <c r="D719" s="358"/>
      <c r="E719" s="355"/>
      <c r="F719" s="355"/>
      <c r="G719" s="355"/>
      <c r="H719" s="355"/>
      <c r="I719" s="355"/>
      <c r="J719" s="355"/>
      <c r="K719" s="355"/>
      <c r="L719" s="355"/>
      <c r="M719" s="355"/>
      <c r="N719" s="356"/>
      <c r="O719" s="20"/>
    </row>
    <row r="720" spans="2:23" ht="12.75" customHeight="1" x14ac:dyDescent="0.2">
      <c r="B720" s="273"/>
      <c r="C720" s="354"/>
      <c r="D720" s="358"/>
      <c r="E720" s="360"/>
      <c r="F720" s="1199" t="str">
        <f>Translations!$B$210</f>
        <v>Référence de fichiers externes, le cas échéant</v>
      </c>
      <c r="G720" s="1199"/>
      <c r="H720" s="1199"/>
      <c r="I720" s="1199"/>
      <c r="J720" s="1199"/>
      <c r="K720" s="1049"/>
      <c r="L720" s="1049"/>
      <c r="M720" s="1049"/>
      <c r="N720" s="1049"/>
      <c r="O720" s="20"/>
      <c r="W720" s="384" t="s">
        <v>417</v>
      </c>
    </row>
    <row r="721" spans="2:23" ht="5.0999999999999996" customHeight="1" thickBot="1" x14ac:dyDescent="0.25">
      <c r="B721" s="273"/>
      <c r="C721" s="354"/>
      <c r="D721" s="358"/>
      <c r="E721" s="355"/>
      <c r="F721" s="355"/>
      <c r="G721" s="355"/>
      <c r="H721" s="355"/>
      <c r="I721" s="355"/>
      <c r="J721" s="355"/>
      <c r="K721" s="355"/>
      <c r="L721" s="355"/>
      <c r="M721" s="355"/>
      <c r="N721" s="356"/>
      <c r="O721" s="20"/>
      <c r="P721" s="280"/>
      <c r="W721" s="274"/>
    </row>
    <row r="722" spans="2:23" ht="12.75" customHeight="1" x14ac:dyDescent="0.2">
      <c r="B722" s="273"/>
      <c r="C722" s="354"/>
      <c r="D722" s="358" t="s">
        <v>119</v>
      </c>
      <c r="E722" s="1220" t="str">
        <f>Translations!$B$258</f>
        <v>La hiérarchie a-t-elle été respectée?</v>
      </c>
      <c r="F722" s="1220"/>
      <c r="G722" s="1220"/>
      <c r="H722" s="1221"/>
      <c r="I722" s="291"/>
      <c r="J722" s="366" t="str">
        <f>Translations!$B$259</f>
        <v xml:space="preserve"> Si tel n'est pas le cas, pourquoi?</v>
      </c>
      <c r="K722" s="1087"/>
      <c r="L722" s="1088"/>
      <c r="M722" s="1088"/>
      <c r="N722" s="1104"/>
      <c r="O722" s="20"/>
      <c r="P722" s="280"/>
      <c r="W722" s="407" t="b">
        <f>AND(I722&lt;&gt;"",I722=TRUE)</f>
        <v>0</v>
      </c>
    </row>
    <row r="723" spans="2:23" ht="5.0999999999999996" customHeight="1" x14ac:dyDescent="0.2">
      <c r="B723" s="273"/>
      <c r="C723" s="354"/>
      <c r="D723" s="355"/>
      <c r="E723" s="581"/>
      <c r="F723" s="581"/>
      <c r="G723" s="581"/>
      <c r="H723" s="581"/>
      <c r="I723" s="581"/>
      <c r="J723" s="581"/>
      <c r="K723" s="581"/>
      <c r="L723" s="581"/>
      <c r="M723" s="581"/>
      <c r="N723" s="582"/>
      <c r="O723" s="20"/>
      <c r="P723" s="280"/>
      <c r="V723" s="285"/>
      <c r="W723" s="403"/>
    </row>
    <row r="724" spans="2:23" ht="12.75" customHeight="1" x14ac:dyDescent="0.2">
      <c r="B724" s="273"/>
      <c r="C724" s="354"/>
      <c r="D724" s="367"/>
      <c r="E724" s="367"/>
      <c r="F724" s="1218" t="str">
        <f>Translations!$B$264</f>
        <v>Autres précisions concernant l’écart pris rapport à la hiérarchie</v>
      </c>
      <c r="G724" s="1218"/>
      <c r="H724" s="1218"/>
      <c r="I724" s="1218"/>
      <c r="J724" s="1218"/>
      <c r="K724" s="1218"/>
      <c r="L724" s="1218"/>
      <c r="M724" s="1218"/>
      <c r="N724" s="1219"/>
      <c r="O724" s="20"/>
      <c r="P724" s="280"/>
      <c r="V724" s="285"/>
      <c r="W724" s="403"/>
    </row>
    <row r="725" spans="2:23" ht="25.5" customHeight="1" thickBot="1" x14ac:dyDescent="0.25">
      <c r="B725" s="273"/>
      <c r="C725" s="354"/>
      <c r="D725" s="367"/>
      <c r="E725" s="367"/>
      <c r="F725" s="1077"/>
      <c r="G725" s="1078"/>
      <c r="H725" s="1078"/>
      <c r="I725" s="1078"/>
      <c r="J725" s="1078"/>
      <c r="K725" s="1078"/>
      <c r="L725" s="1078"/>
      <c r="M725" s="1078"/>
      <c r="N725" s="1079"/>
      <c r="O725" s="20"/>
      <c r="P725" s="280"/>
      <c r="V725" s="285"/>
      <c r="W725" s="300" t="b">
        <f>W722</f>
        <v>0</v>
      </c>
    </row>
    <row r="726" spans="2:23" ht="5.0999999999999996" customHeight="1" x14ac:dyDescent="0.2">
      <c r="B726" s="273"/>
      <c r="C726" s="354"/>
      <c r="D726" s="358"/>
      <c r="E726" s="355"/>
      <c r="F726" s="355"/>
      <c r="G726" s="355"/>
      <c r="H726" s="355"/>
      <c r="I726" s="355"/>
      <c r="J726" s="355"/>
      <c r="K726" s="355"/>
      <c r="L726" s="355"/>
      <c r="M726" s="355"/>
      <c r="N726" s="356"/>
      <c r="O726" s="20"/>
      <c r="W726" s="406"/>
    </row>
    <row r="727" spans="2:23" ht="5.0999999999999996" customHeight="1" x14ac:dyDescent="0.2">
      <c r="B727" s="273"/>
      <c r="C727" s="351"/>
      <c r="D727" s="364"/>
      <c r="E727" s="352"/>
      <c r="F727" s="352"/>
      <c r="G727" s="352"/>
      <c r="H727" s="352"/>
      <c r="I727" s="352"/>
      <c r="J727" s="352"/>
      <c r="K727" s="352"/>
      <c r="L727" s="352"/>
      <c r="M727" s="352"/>
      <c r="N727" s="353"/>
      <c r="O727" s="20"/>
    </row>
    <row r="728" spans="2:23" ht="12.75" customHeight="1" x14ac:dyDescent="0.2">
      <c r="B728" s="273"/>
      <c r="C728" s="354"/>
      <c r="D728" s="357" t="s">
        <v>116</v>
      </c>
      <c r="E728" s="1216" t="str">
        <f>Translations!$B$362</f>
        <v>Chaleur mesurable exportée</v>
      </c>
      <c r="F728" s="1216"/>
      <c r="G728" s="1216"/>
      <c r="H728" s="1216"/>
      <c r="I728" s="1216"/>
      <c r="J728" s="1216"/>
      <c r="K728" s="1216"/>
      <c r="L728" s="1216"/>
      <c r="M728" s="1216"/>
      <c r="N728" s="1217"/>
      <c r="O728" s="20"/>
      <c r="P728" s="280"/>
      <c r="S728" s="285"/>
      <c r="T728" s="285"/>
    </row>
    <row r="729" spans="2:23" ht="12.75" customHeight="1" x14ac:dyDescent="0.2">
      <c r="B729" s="273"/>
      <c r="C729" s="354"/>
      <c r="D729" s="355"/>
      <c r="E729" s="1209" t="str">
        <f>Translations!$B$405</f>
        <v>Pour les besoins spécifiques de la collecte de données des NIM, la présente section doit couvrir toutes les données fournies à la section G, point e), dans le «modèle de collecte de données de référence».</v>
      </c>
      <c r="F729" s="1210"/>
      <c r="G729" s="1210"/>
      <c r="H729" s="1210"/>
      <c r="I729" s="1210"/>
      <c r="J729" s="1210"/>
      <c r="K729" s="1210"/>
      <c r="L729" s="1210"/>
      <c r="M729" s="1210"/>
      <c r="N729" s="1211"/>
      <c r="O729" s="20"/>
      <c r="P729" s="280"/>
    </row>
    <row r="730" spans="2:23" ht="12.75" customHeight="1" x14ac:dyDescent="0.2">
      <c r="B730" s="273"/>
      <c r="C730" s="354"/>
      <c r="D730" s="358" t="s">
        <v>118</v>
      </c>
      <c r="E730" s="1140" t="str">
        <f>Translations!$B$409</f>
        <v>D'autres flux de chaleur mesurable sont-ils pertinents pour cette sous-installation?</v>
      </c>
      <c r="F730" s="1140"/>
      <c r="G730" s="1140"/>
      <c r="H730" s="1140"/>
      <c r="I730" s="1140"/>
      <c r="J730" s="1140"/>
      <c r="K730" s="1140"/>
      <c r="L730" s="1140"/>
      <c r="M730" s="1141"/>
      <c r="N730" s="1141"/>
      <c r="O730" s="20"/>
      <c r="P730" s="280"/>
    </row>
    <row r="731" spans="2:23" ht="12.75" customHeight="1" x14ac:dyDescent="0.2">
      <c r="B731" s="273"/>
      <c r="C731" s="354"/>
      <c r="D731" s="358"/>
      <c r="E731" s="355"/>
      <c r="F731" s="355"/>
      <c r="G731" s="355"/>
      <c r="H731" s="355"/>
      <c r="I731" s="355"/>
      <c r="J731" s="1121" t="str">
        <f>IF(M631=EUConst_NotRelevant,"",IF(AND(M730&lt;&gt;"",M730=FALSE),HYPERLINK("#" &amp; Q731,EUconst_MsgGoOn),""))</f>
        <v/>
      </c>
      <c r="K731" s="1122"/>
      <c r="L731" s="1122"/>
      <c r="M731" s="1122"/>
      <c r="N731" s="1123"/>
      <c r="O731" s="20"/>
      <c r="P731" s="24" t="s">
        <v>441</v>
      </c>
      <c r="Q731" s="414" t="str">
        <f>Q632</f>
        <v>#JUMP_G6</v>
      </c>
    </row>
    <row r="732" spans="2:23" ht="5.0999999999999996" customHeight="1" x14ac:dyDescent="0.2">
      <c r="C732" s="354"/>
      <c r="D732" s="358"/>
      <c r="E732" s="358"/>
      <c r="F732" s="358"/>
      <c r="G732" s="358"/>
      <c r="H732" s="358"/>
      <c r="I732" s="358"/>
      <c r="J732" s="358"/>
      <c r="K732" s="358"/>
      <c r="L732" s="358"/>
      <c r="M732" s="358"/>
      <c r="N732" s="365"/>
      <c r="O732" s="20"/>
      <c r="P732" s="24"/>
    </row>
    <row r="733" spans="2:23" ht="12.75" customHeight="1" x14ac:dyDescent="0.2">
      <c r="C733" s="354"/>
      <c r="D733" s="358" t="s">
        <v>119</v>
      </c>
      <c r="E733" s="1140" t="str">
        <f>Translations!$B$249</f>
        <v>Informations relatives à la méthode appliquée</v>
      </c>
      <c r="F733" s="1140"/>
      <c r="G733" s="1140"/>
      <c r="H733" s="1140"/>
      <c r="I733" s="1140"/>
      <c r="J733" s="1140"/>
      <c r="K733" s="1140"/>
      <c r="L733" s="1140"/>
      <c r="M733" s="1140"/>
      <c r="N733" s="1208"/>
      <c r="O733" s="20"/>
      <c r="P733" s="280"/>
    </row>
    <row r="734" spans="2:23" ht="25.5" customHeight="1" thickBot="1" x14ac:dyDescent="0.25">
      <c r="C734" s="354"/>
      <c r="D734" s="355"/>
      <c r="E734" s="355"/>
      <c r="F734" s="355"/>
      <c r="G734" s="355"/>
      <c r="H734" s="355"/>
      <c r="I734" s="1215" t="str">
        <f>Translations!$B$254</f>
        <v>Source de données</v>
      </c>
      <c r="J734" s="1215"/>
      <c r="K734" s="1215" t="str">
        <f>Translations!$B$255</f>
        <v>Autre source de données (le cas échéant)</v>
      </c>
      <c r="L734" s="1215"/>
      <c r="M734" s="1215" t="str">
        <f>Translations!$B$255</f>
        <v>Autre source de données (le cas échéant)</v>
      </c>
      <c r="N734" s="1215"/>
      <c r="O734" s="20"/>
      <c r="P734" s="280"/>
      <c r="W734" s="293" t="s">
        <v>417</v>
      </c>
    </row>
    <row r="735" spans="2:23" ht="12.75" customHeight="1" thickBot="1" x14ac:dyDescent="0.25">
      <c r="C735" s="354"/>
      <c r="D735" s="358"/>
      <c r="E735" s="360" t="s">
        <v>864</v>
      </c>
      <c r="F735" s="1222" t="str">
        <f>Translations!$B$422</f>
        <v>Chaleur exportée</v>
      </c>
      <c r="G735" s="1222"/>
      <c r="H735" s="1223"/>
      <c r="I735" s="1082"/>
      <c r="J735" s="1083"/>
      <c r="K735" s="1084"/>
      <c r="L735" s="1085"/>
      <c r="M735" s="1084"/>
      <c r="N735" s="1086"/>
      <c r="O735" s="20"/>
      <c r="V735" s="413" t="b">
        <f>OR(AND(M730&lt;&gt;"",M730=FALSE))</f>
        <v>0</v>
      </c>
      <c r="W735" s="407" t="b">
        <f>OR(AND(M730&lt;&gt;"",M730=FALSE),AND(H735&lt;&gt;"",H735=FALSE))</f>
        <v>0</v>
      </c>
    </row>
    <row r="736" spans="2:23" ht="12.75" customHeight="1" x14ac:dyDescent="0.2">
      <c r="C736" s="354"/>
      <c r="D736" s="358"/>
      <c r="E736" s="360" t="s">
        <v>865</v>
      </c>
      <c r="F736" s="1229" t="str">
        <f>Translations!$B$274</f>
        <v xml:space="preserve">Flux de chaleur mesurable nette </v>
      </c>
      <c r="G736" s="1229"/>
      <c r="H736" s="1230"/>
      <c r="I736" s="1094"/>
      <c r="J736" s="1095"/>
      <c r="K736" s="1096"/>
      <c r="L736" s="1097"/>
      <c r="M736" s="1096"/>
      <c r="N736" s="1097"/>
      <c r="O736" s="20"/>
      <c r="W736" s="408" t="b">
        <f>W735</f>
        <v>0</v>
      </c>
    </row>
    <row r="737" spans="1:23" ht="5.0999999999999996" customHeight="1" x14ac:dyDescent="0.2">
      <c r="C737" s="354"/>
      <c r="D737" s="358"/>
      <c r="E737" s="355"/>
      <c r="F737" s="355"/>
      <c r="G737" s="355"/>
      <c r="H737" s="355"/>
      <c r="I737" s="355"/>
      <c r="J737" s="355"/>
      <c r="K737" s="355"/>
      <c r="L737" s="355"/>
      <c r="M737" s="355"/>
      <c r="N737" s="356"/>
      <c r="O737" s="20"/>
      <c r="P737" s="280"/>
      <c r="W737" s="403"/>
    </row>
    <row r="738" spans="1:23" ht="12.75" customHeight="1" x14ac:dyDescent="0.2">
      <c r="C738" s="354"/>
      <c r="D738" s="358"/>
      <c r="E738" s="360" t="s">
        <v>866</v>
      </c>
      <c r="F738" s="1218" t="str">
        <f>Translations!$B$257</f>
        <v>Description de la méthode appliquée</v>
      </c>
      <c r="G738" s="1218"/>
      <c r="H738" s="1218"/>
      <c r="I738" s="1218"/>
      <c r="J738" s="1218"/>
      <c r="K738" s="1218"/>
      <c r="L738" s="1218"/>
      <c r="M738" s="1218"/>
      <c r="N738" s="1219"/>
      <c r="O738" s="20"/>
      <c r="P738" s="280"/>
      <c r="W738" s="403"/>
    </row>
    <row r="739" spans="1:23" ht="5.0999999999999996" customHeight="1" x14ac:dyDescent="0.2">
      <c r="C739" s="354"/>
      <c r="D739" s="355"/>
      <c r="E739" s="359"/>
      <c r="F739" s="577"/>
      <c r="G739" s="584"/>
      <c r="H739" s="584"/>
      <c r="I739" s="584"/>
      <c r="J739" s="584"/>
      <c r="K739" s="584"/>
      <c r="L739" s="584"/>
      <c r="M739" s="584"/>
      <c r="N739" s="585"/>
      <c r="O739" s="20"/>
      <c r="W739" s="403"/>
    </row>
    <row r="740" spans="1:23" ht="12.75" customHeight="1" x14ac:dyDescent="0.2">
      <c r="C740" s="354"/>
      <c r="D740" s="358"/>
      <c r="E740" s="360"/>
      <c r="F740" s="1135" t="str">
        <f>IF(M631=EUConst_Relevant,HYPERLINK("#" &amp; Q740,EUConst_MsgDescription),"")</f>
        <v/>
      </c>
      <c r="G740" s="1114"/>
      <c r="H740" s="1114"/>
      <c r="I740" s="1114"/>
      <c r="J740" s="1114"/>
      <c r="K740" s="1114"/>
      <c r="L740" s="1114"/>
      <c r="M740" s="1114"/>
      <c r="N740" s="1115"/>
      <c r="O740" s="20"/>
      <c r="P740" s="24" t="s">
        <v>441</v>
      </c>
      <c r="Q740" s="414" t="str">
        <f>"#"&amp;ADDRESS(ROW($C$11),COLUMN($C$11))</f>
        <v>#$C$11</v>
      </c>
      <c r="W740" s="403"/>
    </row>
    <row r="741" spans="1:23" ht="5.0999999999999996" customHeight="1" x14ac:dyDescent="0.2">
      <c r="C741" s="354"/>
      <c r="D741" s="358"/>
      <c r="E741" s="361"/>
      <c r="F741" s="1136"/>
      <c r="G741" s="1136"/>
      <c r="H741" s="1136"/>
      <c r="I741" s="1136"/>
      <c r="J741" s="1136"/>
      <c r="K741" s="1136"/>
      <c r="L741" s="1136"/>
      <c r="M741" s="1136"/>
      <c r="N741" s="1137"/>
      <c r="O741" s="20"/>
      <c r="P741" s="280"/>
      <c r="W741" s="403"/>
    </row>
    <row r="742" spans="1:23" s="278" customFormat="1" ht="50.1" customHeight="1" x14ac:dyDescent="0.2">
      <c r="A742" s="285"/>
      <c r="B742" s="12"/>
      <c r="C742" s="354"/>
      <c r="D742" s="361"/>
      <c r="E742" s="361"/>
      <c r="F742" s="1077"/>
      <c r="G742" s="1078"/>
      <c r="H742" s="1078"/>
      <c r="I742" s="1078"/>
      <c r="J742" s="1078"/>
      <c r="K742" s="1078"/>
      <c r="L742" s="1078"/>
      <c r="M742" s="1078"/>
      <c r="N742" s="1079"/>
      <c r="O742" s="20"/>
      <c r="P742" s="284"/>
      <c r="Q742" s="285"/>
      <c r="R742" s="285"/>
      <c r="S742" s="274"/>
      <c r="T742" s="274"/>
      <c r="U742" s="285"/>
      <c r="V742" s="285"/>
      <c r="W742" s="409" t="b">
        <f>V735</f>
        <v>0</v>
      </c>
    </row>
    <row r="743" spans="1:23" ht="5.0999999999999996" customHeight="1" x14ac:dyDescent="0.2">
      <c r="C743" s="354"/>
      <c r="D743" s="358"/>
      <c r="E743" s="355"/>
      <c r="F743" s="355"/>
      <c r="G743" s="355"/>
      <c r="H743" s="355"/>
      <c r="I743" s="355"/>
      <c r="J743" s="355"/>
      <c r="K743" s="355"/>
      <c r="L743" s="355"/>
      <c r="M743" s="355"/>
      <c r="N743" s="356"/>
      <c r="O743" s="20"/>
      <c r="W743" s="403"/>
    </row>
    <row r="744" spans="1:23" ht="12.75" customHeight="1" x14ac:dyDescent="0.2">
      <c r="C744" s="354"/>
      <c r="D744" s="358"/>
      <c r="E744" s="360"/>
      <c r="F744" s="1199" t="str">
        <f>Translations!$B$210</f>
        <v>Référence de fichiers externes, le cas échéant</v>
      </c>
      <c r="G744" s="1199"/>
      <c r="H744" s="1199"/>
      <c r="I744" s="1199"/>
      <c r="J744" s="1199"/>
      <c r="K744" s="1049"/>
      <c r="L744" s="1049"/>
      <c r="M744" s="1049"/>
      <c r="N744" s="1049"/>
      <c r="O744" s="20"/>
      <c r="W744" s="409" t="b">
        <f>W742</f>
        <v>0</v>
      </c>
    </row>
    <row r="745" spans="1:23" ht="5.0999999999999996" customHeight="1" thickBot="1" x14ac:dyDescent="0.25">
      <c r="C745" s="354"/>
      <c r="D745" s="358"/>
      <c r="E745" s="355"/>
      <c r="F745" s="355"/>
      <c r="G745" s="355"/>
      <c r="H745" s="355"/>
      <c r="I745" s="355"/>
      <c r="J745" s="355"/>
      <c r="K745" s="355"/>
      <c r="L745" s="355"/>
      <c r="M745" s="355"/>
      <c r="N745" s="356"/>
      <c r="O745" s="20"/>
      <c r="P745" s="280"/>
      <c r="V745" s="285"/>
      <c r="W745" s="403"/>
    </row>
    <row r="746" spans="1:23" ht="12.75" customHeight="1" thickBot="1" x14ac:dyDescent="0.25">
      <c r="C746" s="354"/>
      <c r="D746" s="358" t="s">
        <v>119</v>
      </c>
      <c r="E746" s="1220" t="str">
        <f>Translations!$B$258</f>
        <v>La hiérarchie a-t-elle été respectée?</v>
      </c>
      <c r="F746" s="1220"/>
      <c r="G746" s="1220"/>
      <c r="H746" s="1221"/>
      <c r="I746" s="291"/>
      <c r="J746" s="366" t="str">
        <f>Translations!$B$259</f>
        <v xml:space="preserve"> Si tel n'est pas le cas, pourquoi?</v>
      </c>
      <c r="K746" s="1087"/>
      <c r="L746" s="1088"/>
      <c r="M746" s="1088"/>
      <c r="N746" s="1104"/>
      <c r="O746" s="20"/>
      <c r="P746" s="280"/>
      <c r="V746" s="411" t="b">
        <f>W744</f>
        <v>0</v>
      </c>
      <c r="W746" s="404" t="b">
        <f>OR(W742,AND(I746&lt;&gt;"",I746=TRUE))</f>
        <v>0</v>
      </c>
    </row>
    <row r="747" spans="1:23" ht="5.0999999999999996" customHeight="1" x14ac:dyDescent="0.2">
      <c r="C747" s="354"/>
      <c r="D747" s="355"/>
      <c r="E747" s="581"/>
      <c r="F747" s="581"/>
      <c r="G747" s="581"/>
      <c r="H747" s="581"/>
      <c r="I747" s="581"/>
      <c r="J747" s="581"/>
      <c r="K747" s="581"/>
      <c r="L747" s="581"/>
      <c r="M747" s="581"/>
      <c r="N747" s="582"/>
      <c r="O747" s="20"/>
      <c r="P747" s="280"/>
      <c r="V747" s="285"/>
      <c r="W747" s="403"/>
    </row>
    <row r="748" spans="1:23" ht="12.75" customHeight="1" x14ac:dyDescent="0.2">
      <c r="C748" s="354"/>
      <c r="D748" s="367"/>
      <c r="E748" s="367"/>
      <c r="F748" s="1218" t="str">
        <f>Translations!$B$264</f>
        <v>Autres précisions concernant l’écart pris rapport à la hiérarchie</v>
      </c>
      <c r="G748" s="1218"/>
      <c r="H748" s="1218"/>
      <c r="I748" s="1218"/>
      <c r="J748" s="1218"/>
      <c r="K748" s="1218"/>
      <c r="L748" s="1218"/>
      <c r="M748" s="1218"/>
      <c r="N748" s="1219"/>
      <c r="O748" s="20"/>
      <c r="P748" s="280"/>
      <c r="V748" s="285"/>
      <c r="W748" s="403"/>
    </row>
    <row r="749" spans="1:23" ht="25.5" customHeight="1" x14ac:dyDescent="0.2">
      <c r="C749" s="354"/>
      <c r="D749" s="367"/>
      <c r="E749" s="367"/>
      <c r="F749" s="1077"/>
      <c r="G749" s="1078"/>
      <c r="H749" s="1078"/>
      <c r="I749" s="1078"/>
      <c r="J749" s="1078"/>
      <c r="K749" s="1078"/>
      <c r="L749" s="1078"/>
      <c r="M749" s="1078"/>
      <c r="N749" s="1079"/>
      <c r="O749" s="20"/>
      <c r="P749" s="280"/>
      <c r="V749" s="285"/>
      <c r="W749" s="409" t="b">
        <f>W746</f>
        <v>0</v>
      </c>
    </row>
    <row r="750" spans="1:23" ht="5.0999999999999996" customHeight="1" x14ac:dyDescent="0.2">
      <c r="C750" s="354"/>
      <c r="D750" s="355"/>
      <c r="E750" s="581"/>
      <c r="F750" s="581"/>
      <c r="G750" s="581"/>
      <c r="H750" s="581"/>
      <c r="I750" s="581"/>
      <c r="J750" s="581"/>
      <c r="K750" s="581"/>
      <c r="L750" s="581"/>
      <c r="M750" s="581"/>
      <c r="N750" s="582"/>
      <c r="O750" s="20"/>
      <c r="P750" s="280"/>
      <c r="V750" s="285"/>
      <c r="W750" s="403"/>
    </row>
    <row r="751" spans="1:23" ht="12.75" customHeight="1" x14ac:dyDescent="0.2">
      <c r="C751" s="354"/>
      <c r="D751" s="358" t="s">
        <v>120</v>
      </c>
      <c r="E751" s="1140" t="str">
        <f>Translations!$B$363</f>
        <v>Description de la méthode de détermination des facteurs d’émission correspondants conformément à l’annexe VII, sections 10.1.2 et 10.1.3, des RATG.</v>
      </c>
      <c r="F751" s="1140"/>
      <c r="G751" s="1140"/>
      <c r="H751" s="1140"/>
      <c r="I751" s="1140"/>
      <c r="J751" s="1140"/>
      <c r="K751" s="1140"/>
      <c r="L751" s="1140"/>
      <c r="M751" s="1140"/>
      <c r="N751" s="1208"/>
      <c r="O751" s="20"/>
      <c r="P751" s="280"/>
      <c r="V751" s="285"/>
      <c r="W751" s="403"/>
    </row>
    <row r="752" spans="1:23" ht="5.0999999999999996" customHeight="1" x14ac:dyDescent="0.2">
      <c r="C752" s="354"/>
      <c r="D752" s="355"/>
      <c r="E752" s="359"/>
      <c r="F752" s="577"/>
      <c r="G752" s="584"/>
      <c r="H752" s="584"/>
      <c r="I752" s="584"/>
      <c r="J752" s="584"/>
      <c r="K752" s="584"/>
      <c r="L752" s="584"/>
      <c r="M752" s="584"/>
      <c r="N752" s="585"/>
      <c r="O752" s="20"/>
      <c r="W752" s="403"/>
    </row>
    <row r="753" spans="1:25" ht="12.75" customHeight="1" x14ac:dyDescent="0.2">
      <c r="C753" s="354"/>
      <c r="D753" s="358"/>
      <c r="E753" s="360"/>
      <c r="F753" s="1135" t="str">
        <f>IF(M631=EUConst_Relevant,HYPERLINK("#" &amp; Q753,EUConst_MsgDescription),"")</f>
        <v/>
      </c>
      <c r="G753" s="1114"/>
      <c r="H753" s="1114"/>
      <c r="I753" s="1114"/>
      <c r="J753" s="1114"/>
      <c r="K753" s="1114"/>
      <c r="L753" s="1114"/>
      <c r="M753" s="1114"/>
      <c r="N753" s="1115"/>
      <c r="O753" s="20"/>
      <c r="P753" s="24" t="s">
        <v>441</v>
      </c>
      <c r="Q753" s="414" t="str">
        <f>"#"&amp;ADDRESS(ROW($C$11),COLUMN($C$11))</f>
        <v>#$C$11</v>
      </c>
      <c r="W753" s="403"/>
    </row>
    <row r="754" spans="1:25" ht="5.0999999999999996" customHeight="1" x14ac:dyDescent="0.2">
      <c r="C754" s="354"/>
      <c r="D754" s="358"/>
      <c r="E754" s="361"/>
      <c r="F754" s="1136"/>
      <c r="G754" s="1136"/>
      <c r="H754" s="1136"/>
      <c r="I754" s="1136"/>
      <c r="J754" s="1136"/>
      <c r="K754" s="1136"/>
      <c r="L754" s="1136"/>
      <c r="M754" s="1136"/>
      <c r="N754" s="1137"/>
      <c r="O754" s="20"/>
      <c r="P754" s="280"/>
      <c r="W754" s="403"/>
    </row>
    <row r="755" spans="1:25" s="278" customFormat="1" ht="50.1" customHeight="1" x14ac:dyDescent="0.2">
      <c r="A755" s="285"/>
      <c r="B755" s="12"/>
      <c r="C755" s="354"/>
      <c r="D755" s="367"/>
      <c r="E755" s="368"/>
      <c r="F755" s="1077"/>
      <c r="G755" s="1078"/>
      <c r="H755" s="1078"/>
      <c r="I755" s="1078"/>
      <c r="J755" s="1078"/>
      <c r="K755" s="1078"/>
      <c r="L755" s="1078"/>
      <c r="M755" s="1078"/>
      <c r="N755" s="1079"/>
      <c r="O755" s="20"/>
      <c r="P755" s="301"/>
      <c r="Q755" s="274"/>
      <c r="R755" s="285"/>
      <c r="S755" s="274"/>
      <c r="T755" s="274"/>
      <c r="U755" s="285"/>
      <c r="V755" s="285"/>
      <c r="W755" s="409" t="b">
        <f>W744</f>
        <v>0</v>
      </c>
    </row>
    <row r="756" spans="1:25" ht="5.0999999999999996" customHeight="1" x14ac:dyDescent="0.2">
      <c r="C756" s="354"/>
      <c r="D756" s="358"/>
      <c r="E756" s="355"/>
      <c r="F756" s="355"/>
      <c r="G756" s="355"/>
      <c r="H756" s="355"/>
      <c r="I756" s="355"/>
      <c r="J756" s="355"/>
      <c r="K756" s="355"/>
      <c r="L756" s="355"/>
      <c r="M756" s="355"/>
      <c r="N756" s="356"/>
      <c r="O756" s="20"/>
      <c r="W756" s="403"/>
    </row>
    <row r="757" spans="1:25" ht="12.75" customHeight="1" thickBot="1" x14ac:dyDescent="0.25">
      <c r="C757" s="354"/>
      <c r="D757" s="358"/>
      <c r="E757" s="360"/>
      <c r="F757" s="1199" t="str">
        <f>Translations!$B$210</f>
        <v>Référence de fichiers externes, le cas échéant</v>
      </c>
      <c r="G757" s="1199"/>
      <c r="H757" s="1199"/>
      <c r="I757" s="1199"/>
      <c r="J757" s="1199"/>
      <c r="K757" s="1049"/>
      <c r="L757" s="1049"/>
      <c r="M757" s="1049"/>
      <c r="N757" s="1049"/>
      <c r="O757" s="20"/>
      <c r="W757" s="410" t="b">
        <f>W755</f>
        <v>0</v>
      </c>
    </row>
    <row r="758" spans="1:25" s="21" customFormat="1" ht="12.75" x14ac:dyDescent="0.2">
      <c r="A758" s="19"/>
      <c r="B758" s="38"/>
      <c r="C758" s="373"/>
      <c r="D758" s="374"/>
      <c r="E758" s="374"/>
      <c r="F758" s="374"/>
      <c r="G758" s="374"/>
      <c r="H758" s="374"/>
      <c r="I758" s="374"/>
      <c r="J758" s="374"/>
      <c r="K758" s="374"/>
      <c r="L758" s="374"/>
      <c r="M758" s="374"/>
      <c r="N758" s="375"/>
      <c r="O758" s="20"/>
      <c r="P758" s="274"/>
      <c r="Q758" s="274"/>
      <c r="R758" s="274"/>
      <c r="S758" s="25"/>
      <c r="T758" s="24"/>
      <c r="U758" s="24"/>
      <c r="V758" s="24"/>
      <c r="W758" s="267"/>
    </row>
    <row r="759" spans="1:25" s="21" customFormat="1" ht="15" thickBot="1" x14ac:dyDescent="0.25">
      <c r="A759" s="19"/>
      <c r="B759" s="38"/>
      <c r="C759" s="38"/>
      <c r="D759" s="38"/>
      <c r="E759" s="38"/>
      <c r="F759" s="38"/>
      <c r="G759" s="38"/>
      <c r="H759" s="38"/>
      <c r="I759" s="38"/>
      <c r="J759" s="38"/>
      <c r="K759" s="38"/>
      <c r="L759" s="38"/>
      <c r="M759" s="38"/>
      <c r="N759" s="38"/>
      <c r="O759" s="20"/>
      <c r="P759" s="274"/>
      <c r="Q759" s="274"/>
      <c r="R759" s="25"/>
      <c r="S759" s="25"/>
      <c r="T759" s="24"/>
      <c r="U759" s="24"/>
      <c r="V759" s="24"/>
      <c r="W759" s="267"/>
      <c r="X759" s="273"/>
      <c r="Y759" s="273"/>
    </row>
    <row r="760" spans="1:25" s="21" customFormat="1" ht="12.75" customHeight="1" thickBot="1" x14ac:dyDescent="0.3">
      <c r="A760" s="19"/>
      <c r="B760" s="38"/>
      <c r="C760" s="315"/>
      <c r="D760" s="315"/>
      <c r="E760" s="315"/>
      <c r="F760" s="315"/>
      <c r="G760" s="315"/>
      <c r="H760" s="315"/>
      <c r="I760" s="315"/>
      <c r="J760" s="315"/>
      <c r="K760" s="315"/>
      <c r="L760" s="315"/>
      <c r="M760" s="315"/>
      <c r="N760" s="315"/>
      <c r="O760" s="20"/>
      <c r="P760" s="24"/>
      <c r="Q760" s="24"/>
      <c r="R760" s="25"/>
      <c r="S760" s="25"/>
      <c r="T760" s="24"/>
      <c r="U760" s="24"/>
      <c r="V760" s="24"/>
      <c r="W760" s="267"/>
      <c r="X760" s="273"/>
      <c r="Y760" s="273"/>
    </row>
    <row r="761" spans="1:25" s="21" customFormat="1" ht="15" customHeight="1" thickBot="1" x14ac:dyDescent="0.3">
      <c r="A761" s="19"/>
      <c r="B761" s="416"/>
      <c r="C761" s="418">
        <f>C631+1</f>
        <v>6</v>
      </c>
      <c r="D761" s="1242" t="str">
        <f>Translations!$B$386</f>
        <v>Sous-installation avec méthode alternative:</v>
      </c>
      <c r="E761" s="1243"/>
      <c r="F761" s="1243"/>
      <c r="G761" s="1243"/>
      <c r="H761" s="1244"/>
      <c r="I761" s="1245" t="str">
        <f>INDEX(EUconst_FallBackListNames,$C761)</f>
        <v>Sous-installation avec référentiel de combustible, (non-CL | non-MACF)</v>
      </c>
      <c r="J761" s="1246"/>
      <c r="K761" s="1246"/>
      <c r="L761" s="1247"/>
      <c r="M761" s="1248" t="str">
        <f>IF(ISBLANK(INDEX(CNTR_FallBackSubInstRelevant,C761)),"",IF(INDEX(CNTR_FallBackSubInstRelevant,C761),EUConst_Relevant,EUConst_NotRelevant))</f>
        <v/>
      </c>
      <c r="N761" s="1249"/>
      <c r="O761" s="20"/>
      <c r="P761" s="417">
        <f>C761</f>
        <v>6</v>
      </c>
      <c r="Q761" s="274"/>
      <c r="R761" s="274"/>
      <c r="S761" s="274"/>
      <c r="T761" s="274"/>
      <c r="U761" s="25"/>
      <c r="V761" s="347" t="s">
        <v>891</v>
      </c>
      <c r="W761" s="398" t="b">
        <f>AND(CNTR_ExistSubInstEntries,M761=EUConst_NotRelevant)</f>
        <v>0</v>
      </c>
    </row>
    <row r="762" spans="1:25" s="21" customFormat="1" ht="12.75" customHeight="1" thickBot="1" x14ac:dyDescent="0.25">
      <c r="A762" s="19"/>
      <c r="B762" s="38"/>
      <c r="C762" s="312"/>
      <c r="D762" s="313"/>
      <c r="E762" s="313"/>
      <c r="F762" s="313"/>
      <c r="G762" s="313"/>
      <c r="H762" s="314"/>
      <c r="I762" s="1237" t="str">
        <f>IF(M761=EUConst_NotRelevant,HYPERLINK(Q762,EUconst_MsgGoToNextSubInst),IF(M761=EUConst_Relevant,HYPERLINK("",EUconst_MsgEnterThisSection),""))</f>
        <v/>
      </c>
      <c r="J762" s="1238"/>
      <c r="K762" s="1238"/>
      <c r="L762" s="1238"/>
      <c r="M762" s="1239"/>
      <c r="N762" s="1240"/>
      <c r="O762" s="20"/>
      <c r="P762" s="24" t="s">
        <v>441</v>
      </c>
      <c r="Q762" s="414" t="str">
        <f>"#JUMP_G"&amp;P761+1</f>
        <v>#JUMP_G7</v>
      </c>
      <c r="R762" s="24"/>
      <c r="S762" s="24"/>
      <c r="T762" s="24"/>
      <c r="U762" s="25"/>
      <c r="V762" s="25"/>
      <c r="W762" s="401"/>
      <c r="X762" s="273"/>
      <c r="Y762" s="273"/>
    </row>
    <row r="763" spans="1:25" ht="5.0999999999999996" customHeight="1" x14ac:dyDescent="0.2">
      <c r="C763" s="316"/>
      <c r="D763" s="317"/>
      <c r="E763" s="317"/>
      <c r="F763" s="317"/>
      <c r="G763" s="317"/>
      <c r="H763" s="317"/>
      <c r="I763" s="317"/>
      <c r="J763" s="317"/>
      <c r="K763" s="317"/>
      <c r="L763" s="317"/>
      <c r="M763" s="317"/>
      <c r="N763" s="318"/>
      <c r="O763" s="20"/>
      <c r="U763" s="25"/>
      <c r="V763" s="25"/>
      <c r="W763" s="401"/>
    </row>
    <row r="764" spans="1:25" ht="15" customHeight="1" x14ac:dyDescent="0.2">
      <c r="C764" s="250"/>
      <c r="E764" s="1101" t="str">
        <f>CONCATENATE(EUconst_MsgSeeFirst," (G.I.1)")</f>
        <v>Vous trouverez des instructions détaillées sur la saisie des données dans la partie du présent modèle qui correspond au premier exemplaire de ce module.  (G.I.1)</v>
      </c>
      <c r="F764" s="1101"/>
      <c r="G764" s="1101"/>
      <c r="H764" s="1101"/>
      <c r="I764" s="1101"/>
      <c r="J764" s="1101"/>
      <c r="K764" s="1101"/>
      <c r="L764" s="1101"/>
      <c r="M764" s="1101"/>
      <c r="N764" s="251"/>
      <c r="O764" s="20"/>
      <c r="U764" s="25"/>
      <c r="V764" s="25"/>
      <c r="W764" s="401"/>
    </row>
    <row r="765" spans="1:25" ht="5.0999999999999996" customHeight="1" x14ac:dyDescent="0.2">
      <c r="C765" s="250"/>
      <c r="N765" s="251"/>
      <c r="O765" s="20"/>
      <c r="U765" s="25"/>
      <c r="V765" s="25"/>
      <c r="W765" s="401"/>
    </row>
    <row r="766" spans="1:25" ht="12.75" customHeight="1" x14ac:dyDescent="0.2">
      <c r="B766" s="273"/>
      <c r="C766" s="250"/>
      <c r="D766" s="22" t="s">
        <v>112</v>
      </c>
      <c r="E766" s="1062" t="str">
        <f>Translations!$B$297</f>
        <v>Limites du système de la sous-installation</v>
      </c>
      <c r="F766" s="1062"/>
      <c r="G766" s="1062"/>
      <c r="H766" s="1062"/>
      <c r="I766" s="1062"/>
      <c r="J766" s="1062"/>
      <c r="K766" s="1062"/>
      <c r="L766" s="1062"/>
      <c r="M766" s="1062"/>
      <c r="N766" s="1176"/>
      <c r="O766" s="20"/>
      <c r="U766" s="25"/>
      <c r="V766" s="25"/>
      <c r="W766" s="401"/>
    </row>
    <row r="767" spans="1:25" ht="5.0999999999999996" customHeight="1" x14ac:dyDescent="0.2">
      <c r="B767" s="273"/>
      <c r="C767" s="250"/>
      <c r="N767" s="251"/>
      <c r="O767" s="20"/>
      <c r="U767" s="25"/>
      <c r="V767" s="25"/>
      <c r="W767" s="401"/>
    </row>
    <row r="768" spans="1:25" ht="12.75" customHeight="1" x14ac:dyDescent="0.2">
      <c r="B768" s="273"/>
      <c r="C768" s="250"/>
      <c r="D768" s="569" t="s">
        <v>118</v>
      </c>
      <c r="E768" s="1108" t="str">
        <f>Translations!$B$249</f>
        <v>Informations relatives à la méthode appliquée</v>
      </c>
      <c r="F768" s="1108"/>
      <c r="G768" s="1108"/>
      <c r="H768" s="1108"/>
      <c r="I768" s="1108"/>
      <c r="J768" s="1108"/>
      <c r="K768" s="1108"/>
      <c r="L768" s="1108"/>
      <c r="M768" s="1108"/>
      <c r="N768" s="1148"/>
      <c r="O768" s="20"/>
      <c r="U768" s="25"/>
      <c r="V768" s="25"/>
      <c r="W768" s="401"/>
    </row>
    <row r="769" spans="2:23" ht="5.0999999999999996" customHeight="1" x14ac:dyDescent="0.2">
      <c r="B769" s="273"/>
      <c r="C769" s="250"/>
      <c r="D769" s="27"/>
      <c r="E769" s="1265"/>
      <c r="F769" s="1265"/>
      <c r="G769" s="1265"/>
      <c r="H769" s="1265"/>
      <c r="I769" s="1265"/>
      <c r="J769" s="1265"/>
      <c r="K769" s="1265"/>
      <c r="L769" s="1265"/>
      <c r="M769" s="1265"/>
      <c r="N769" s="1266"/>
      <c r="O769" s="20"/>
    </row>
    <row r="770" spans="2:23" ht="50.1" customHeight="1" x14ac:dyDescent="0.2">
      <c r="B770" s="273"/>
      <c r="C770" s="250"/>
      <c r="D770" s="569"/>
      <c r="E770" s="1178"/>
      <c r="F770" s="1179"/>
      <c r="G770" s="1179"/>
      <c r="H770" s="1179"/>
      <c r="I770" s="1179"/>
      <c r="J770" s="1179"/>
      <c r="K770" s="1179"/>
      <c r="L770" s="1179"/>
      <c r="M770" s="1179"/>
      <c r="N770" s="1180"/>
      <c r="O770" s="20"/>
    </row>
    <row r="771" spans="2:23" ht="5.0999999999999996" customHeight="1" x14ac:dyDescent="0.2">
      <c r="B771" s="273"/>
      <c r="C771" s="250"/>
      <c r="D771" s="569"/>
      <c r="N771" s="251"/>
      <c r="O771" s="20"/>
    </row>
    <row r="772" spans="2:23" ht="12.75" customHeight="1" x14ac:dyDescent="0.2">
      <c r="B772" s="273"/>
      <c r="C772" s="250"/>
      <c r="D772" s="569" t="s">
        <v>119</v>
      </c>
      <c r="E772" s="1181" t="str">
        <f>Translations!$B$210</f>
        <v>Référence de fichiers externes, le cas échéant</v>
      </c>
      <c r="F772" s="1181"/>
      <c r="G772" s="1181"/>
      <c r="H772" s="1181"/>
      <c r="I772" s="1181"/>
      <c r="J772" s="1182"/>
      <c r="K772" s="1049"/>
      <c r="L772" s="1049"/>
      <c r="M772" s="1049"/>
      <c r="N772" s="1049"/>
      <c r="O772" s="20"/>
    </row>
    <row r="773" spans="2:23" ht="5.0999999999999996" customHeight="1" x14ac:dyDescent="0.2">
      <c r="B773" s="273"/>
      <c r="C773" s="250"/>
      <c r="D773" s="569"/>
      <c r="N773" s="251"/>
      <c r="O773" s="20"/>
    </row>
    <row r="774" spans="2:23" ht="12.75" customHeight="1" x14ac:dyDescent="0.2">
      <c r="B774" s="273"/>
      <c r="C774" s="250"/>
      <c r="D774" s="27" t="s">
        <v>120</v>
      </c>
      <c r="E774" s="1181" t="str">
        <f>Translations!$B$305</f>
        <v>Référence d’un schéma de procédé distinct détaillé, s’il y a lieu</v>
      </c>
      <c r="F774" s="1181"/>
      <c r="G774" s="1181"/>
      <c r="H774" s="1181"/>
      <c r="I774" s="1181"/>
      <c r="J774" s="1182"/>
      <c r="K774" s="1049"/>
      <c r="L774" s="1049"/>
      <c r="M774" s="1049"/>
      <c r="N774" s="1049"/>
      <c r="O774" s="20"/>
    </row>
    <row r="775" spans="2:23" ht="5.0999999999999996" customHeight="1" x14ac:dyDescent="0.2">
      <c r="B775" s="273"/>
      <c r="C775" s="250"/>
      <c r="D775" s="569"/>
      <c r="N775" s="251"/>
      <c r="O775" s="20"/>
    </row>
    <row r="776" spans="2:23" ht="5.0999999999999996" customHeight="1" x14ac:dyDescent="0.2">
      <c r="B776" s="273"/>
      <c r="C776" s="261"/>
      <c r="D776" s="264"/>
      <c r="E776" s="262"/>
      <c r="F776" s="262"/>
      <c r="G776" s="262"/>
      <c r="H776" s="262"/>
      <c r="I776" s="262"/>
      <c r="J776" s="262"/>
      <c r="K776" s="262"/>
      <c r="L776" s="262"/>
      <c r="M776" s="262"/>
      <c r="N776" s="263"/>
      <c r="O776" s="20"/>
    </row>
    <row r="777" spans="2:23" ht="12.75" customHeight="1" x14ac:dyDescent="0.2">
      <c r="B777" s="273"/>
      <c r="C777" s="250"/>
      <c r="D777" s="22" t="s">
        <v>113</v>
      </c>
      <c r="E777" s="1062" t="str">
        <f>Translations!$B$388</f>
        <v>Méthode de détermination des niveaux d’activité annuels</v>
      </c>
      <c r="F777" s="1062"/>
      <c r="G777" s="1062"/>
      <c r="H777" s="1062"/>
      <c r="I777" s="1062"/>
      <c r="J777" s="1062"/>
      <c r="K777" s="1062"/>
      <c r="L777" s="1062"/>
      <c r="M777" s="1062"/>
      <c r="N777" s="1176"/>
      <c r="O777" s="20"/>
      <c r="P777" s="280"/>
      <c r="S777" s="285"/>
      <c r="T777" s="285"/>
    </row>
    <row r="778" spans="2:23" ht="12.75" customHeight="1" x14ac:dyDescent="0.2">
      <c r="B778" s="273"/>
      <c r="C778" s="250"/>
      <c r="E778" s="1106" t="str">
        <f>Translations!$B$389</f>
        <v>Pour les besoins spécifiques de la collecte de données des NIM, la présente section doit couvrir toutes les données fournies dans la section G (a) du modèle de «collecte de données de référence».</v>
      </c>
      <c r="F778" s="1107"/>
      <c r="G778" s="1107"/>
      <c r="H778" s="1107"/>
      <c r="I778" s="1107"/>
      <c r="J778" s="1107"/>
      <c r="K778" s="1107"/>
      <c r="L778" s="1107"/>
      <c r="M778" s="1107"/>
      <c r="N778" s="1185"/>
      <c r="O778" s="20"/>
      <c r="P778" s="280"/>
    </row>
    <row r="779" spans="2:23" ht="5.0999999999999996" customHeight="1" x14ac:dyDescent="0.2">
      <c r="B779" s="273"/>
      <c r="C779" s="250"/>
      <c r="D779" s="569"/>
      <c r="E779" s="569"/>
      <c r="F779" s="569"/>
      <c r="G779" s="569"/>
      <c r="H779" s="569"/>
      <c r="I779" s="569"/>
      <c r="J779" s="569"/>
      <c r="K779" s="569"/>
      <c r="L779" s="569"/>
      <c r="M779" s="569"/>
      <c r="N779" s="570"/>
      <c r="O779" s="20"/>
      <c r="P779" s="24"/>
    </row>
    <row r="780" spans="2:23" ht="12.75" customHeight="1" x14ac:dyDescent="0.2">
      <c r="B780" s="273"/>
      <c r="C780" s="250"/>
      <c r="D780" s="569" t="s">
        <v>119</v>
      </c>
      <c r="E780" s="1108" t="str">
        <f>Translations!$B$249</f>
        <v>Informations relatives à la méthode appliquée</v>
      </c>
      <c r="F780" s="1108"/>
      <c r="G780" s="1108"/>
      <c r="H780" s="1108"/>
      <c r="I780" s="1108"/>
      <c r="J780" s="1108"/>
      <c r="K780" s="1108"/>
      <c r="L780" s="1108"/>
      <c r="M780" s="1108"/>
      <c r="N780" s="1148"/>
      <c r="O780" s="20"/>
      <c r="P780" s="280"/>
    </row>
    <row r="781" spans="2:23" ht="25.5" customHeight="1" x14ac:dyDescent="0.2">
      <c r="B781" s="273"/>
      <c r="C781" s="250"/>
      <c r="I781" s="1112" t="str">
        <f>Translations!$B$254</f>
        <v>Source de données</v>
      </c>
      <c r="J781" s="1112"/>
      <c r="K781" s="1112" t="str">
        <f>Translations!$B$255</f>
        <v>Autre source de données (le cas échéant)</v>
      </c>
      <c r="L781" s="1112"/>
      <c r="M781" s="1112" t="str">
        <f>Translations!$B$255</f>
        <v>Autre source de données (le cas échéant)</v>
      </c>
      <c r="N781" s="1112"/>
      <c r="O781" s="20"/>
      <c r="P781" s="280"/>
    </row>
    <row r="782" spans="2:23" ht="12.75" customHeight="1" x14ac:dyDescent="0.2">
      <c r="B782" s="273"/>
      <c r="C782" s="250"/>
      <c r="D782" s="569"/>
      <c r="E782" s="135" t="s">
        <v>864</v>
      </c>
      <c r="F782" s="1074" t="str">
        <f>Translations!$B$833</f>
        <v>Apport de combustible et de matières</v>
      </c>
      <c r="G782" s="1074"/>
      <c r="H782" s="1075"/>
      <c r="I782" s="1087"/>
      <c r="J782" s="1088"/>
      <c r="K782" s="1089"/>
      <c r="L782" s="1090"/>
      <c r="M782" s="1089"/>
      <c r="N782" s="1091"/>
      <c r="O782" s="20"/>
    </row>
    <row r="783" spans="2:23" ht="12.75" customHeight="1" x14ac:dyDescent="0.2">
      <c r="B783" s="273"/>
      <c r="C783" s="250"/>
      <c r="D783" s="569"/>
      <c r="E783" s="135" t="s">
        <v>865</v>
      </c>
      <c r="F783" s="1074" t="str">
        <f>Translations!$B$256</f>
        <v>Contenu énergétique</v>
      </c>
      <c r="G783" s="1074"/>
      <c r="H783" s="1075"/>
      <c r="I783" s="1087"/>
      <c r="J783" s="1088"/>
      <c r="K783" s="1089"/>
      <c r="L783" s="1090"/>
      <c r="M783" s="1089"/>
      <c r="N783" s="1091"/>
      <c r="O783" s="20"/>
    </row>
    <row r="784" spans="2:23" ht="12.75" customHeight="1" x14ac:dyDescent="0.2">
      <c r="C784" s="250"/>
      <c r="D784" s="569"/>
      <c r="E784" s="135" t="s">
        <v>866</v>
      </c>
      <c r="F784" s="1074" t="str">
        <f>Translations!$B$826</f>
        <v>Apport d’électricité pour la production de chaleur</v>
      </c>
      <c r="G784" s="1074"/>
      <c r="H784" s="1075"/>
      <c r="I784" s="1087"/>
      <c r="J784" s="1088"/>
      <c r="K784" s="1089"/>
      <c r="L784" s="1090"/>
      <c r="M784" s="1089"/>
      <c r="N784" s="1091"/>
      <c r="O784" s="20"/>
      <c r="W784" s="274"/>
    </row>
    <row r="785" spans="1:23" ht="5.0999999999999996" customHeight="1" x14ac:dyDescent="0.2">
      <c r="B785" s="273"/>
      <c r="C785" s="250"/>
      <c r="D785" s="569"/>
      <c r="N785" s="251"/>
      <c r="O785" s="20"/>
      <c r="P785" s="280"/>
    </row>
    <row r="786" spans="1:23" ht="12.75" customHeight="1" x14ac:dyDescent="0.2">
      <c r="B786" s="273"/>
      <c r="C786" s="250"/>
      <c r="D786" s="569"/>
      <c r="E786" s="135" t="s">
        <v>867</v>
      </c>
      <c r="F786" s="1076" t="str">
        <f>Translations!$B$257</f>
        <v>Description de la méthode appliquée</v>
      </c>
      <c r="G786" s="1076"/>
      <c r="H786" s="1076"/>
      <c r="I786" s="1076"/>
      <c r="J786" s="1076"/>
      <c r="K786" s="1076"/>
      <c r="L786" s="1076"/>
      <c r="M786" s="1076"/>
      <c r="N786" s="1167"/>
      <c r="O786" s="20"/>
      <c r="P786" s="280"/>
    </row>
    <row r="787" spans="1:23" ht="5.0999999999999996" customHeight="1" x14ac:dyDescent="0.2">
      <c r="C787" s="250"/>
      <c r="E787" s="252"/>
      <c r="F787" s="571"/>
      <c r="G787" s="572"/>
      <c r="H787" s="572"/>
      <c r="I787" s="572"/>
      <c r="J787" s="572"/>
      <c r="K787" s="572"/>
      <c r="L787" s="572"/>
      <c r="M787" s="572"/>
      <c r="N787" s="578"/>
      <c r="O787" s="20"/>
    </row>
    <row r="788" spans="1:23" ht="12.75" customHeight="1" x14ac:dyDescent="0.2">
      <c r="C788" s="250"/>
      <c r="D788" s="569"/>
      <c r="E788" s="135"/>
      <c r="F788" s="1135" t="str">
        <f>IF(M761=EUConst_Relevant,HYPERLINK("#" &amp; Q788,EUConst_MsgDescription),"")</f>
        <v/>
      </c>
      <c r="G788" s="1114"/>
      <c r="H788" s="1114"/>
      <c r="I788" s="1114"/>
      <c r="J788" s="1114"/>
      <c r="K788" s="1114"/>
      <c r="L788" s="1114"/>
      <c r="M788" s="1114"/>
      <c r="N788" s="1115"/>
      <c r="O788" s="20"/>
      <c r="P788" s="24" t="s">
        <v>441</v>
      </c>
      <c r="Q788" s="414" t="str">
        <f>"#"&amp;ADDRESS(ROW($C$11),COLUMN($C$11))</f>
        <v>#$C$11</v>
      </c>
    </row>
    <row r="789" spans="1:23" ht="5.0999999999999996" customHeight="1" x14ac:dyDescent="0.2">
      <c r="C789" s="250"/>
      <c r="D789" s="569"/>
      <c r="E789" s="26"/>
      <c r="F789" s="1194"/>
      <c r="G789" s="1194"/>
      <c r="H789" s="1194"/>
      <c r="I789" s="1194"/>
      <c r="J789" s="1194"/>
      <c r="K789" s="1194"/>
      <c r="L789" s="1194"/>
      <c r="M789" s="1194"/>
      <c r="N789" s="1195"/>
      <c r="O789" s="20"/>
      <c r="P789" s="280"/>
    </row>
    <row r="790" spans="1:23" s="278" customFormat="1" ht="50.1" customHeight="1" x14ac:dyDescent="0.2">
      <c r="A790" s="285"/>
      <c r="B790" s="12"/>
      <c r="C790" s="250"/>
      <c r="D790" s="26"/>
      <c r="E790" s="26"/>
      <c r="F790" s="1077"/>
      <c r="G790" s="1078"/>
      <c r="H790" s="1078"/>
      <c r="I790" s="1078"/>
      <c r="J790" s="1078"/>
      <c r="K790" s="1078"/>
      <c r="L790" s="1078"/>
      <c r="M790" s="1078"/>
      <c r="N790" s="1079"/>
      <c r="O790" s="20"/>
      <c r="P790" s="284"/>
      <c r="Q790" s="285"/>
      <c r="R790" s="285"/>
      <c r="S790" s="274"/>
      <c r="T790" s="274"/>
      <c r="U790" s="274"/>
      <c r="V790" s="274"/>
      <c r="W790" s="293"/>
    </row>
    <row r="791" spans="1:23" ht="5.0999999999999996" customHeight="1" x14ac:dyDescent="0.2">
      <c r="C791" s="250"/>
      <c r="D791" s="569"/>
      <c r="N791" s="251"/>
      <c r="O791" s="20"/>
    </row>
    <row r="792" spans="1:23" ht="12.75" customHeight="1" x14ac:dyDescent="0.2">
      <c r="C792" s="250"/>
      <c r="D792" s="569"/>
      <c r="E792" s="135" t="s">
        <v>868</v>
      </c>
      <c r="F792" s="1120" t="str">
        <f>Translations!$B$210</f>
        <v>Référence de fichiers externes, le cas échéant</v>
      </c>
      <c r="G792" s="1120"/>
      <c r="H792" s="1120"/>
      <c r="I792" s="1120"/>
      <c r="J792" s="1120"/>
      <c r="K792" s="1049"/>
      <c r="L792" s="1049"/>
      <c r="M792" s="1049"/>
      <c r="N792" s="1049"/>
      <c r="O792" s="20"/>
      <c r="W792" s="384" t="s">
        <v>417</v>
      </c>
    </row>
    <row r="793" spans="1:23" ht="5.0999999999999996" customHeight="1" thickBot="1" x14ac:dyDescent="0.25">
      <c r="C793" s="250"/>
      <c r="D793" s="569"/>
      <c r="N793" s="251"/>
      <c r="O793" s="20"/>
      <c r="P793" s="280"/>
      <c r="W793" s="274"/>
    </row>
    <row r="794" spans="1:23" ht="12.75" customHeight="1" x14ac:dyDescent="0.2">
      <c r="C794" s="250"/>
      <c r="D794" s="569" t="s">
        <v>119</v>
      </c>
      <c r="E794" s="1102" t="str">
        <f>Translations!$B$258</f>
        <v>La hiérarchie a-t-elle été respectée?</v>
      </c>
      <c r="F794" s="1102"/>
      <c r="G794" s="1102"/>
      <c r="H794" s="1103"/>
      <c r="I794" s="291"/>
      <c r="J794" s="298" t="str">
        <f>Translations!$B$259</f>
        <v xml:space="preserve"> Si tel n'est pas le cas, pourquoi?</v>
      </c>
      <c r="K794" s="1087"/>
      <c r="L794" s="1088"/>
      <c r="M794" s="1088"/>
      <c r="N794" s="1104"/>
      <c r="O794" s="20"/>
      <c r="P794" s="280"/>
      <c r="W794" s="407" t="b">
        <f>AND(I794&lt;&gt;"",I794=TRUE)</f>
        <v>0</v>
      </c>
    </row>
    <row r="795" spans="1:23" ht="5.0999999999999996" customHeight="1" x14ac:dyDescent="0.2">
      <c r="C795" s="250"/>
      <c r="E795" s="575"/>
      <c r="F795" s="575"/>
      <c r="G795" s="575"/>
      <c r="H795" s="575"/>
      <c r="I795" s="575"/>
      <c r="J795" s="575"/>
      <c r="K795" s="575"/>
      <c r="L795" s="575"/>
      <c r="M795" s="575"/>
      <c r="N795" s="583"/>
      <c r="O795" s="20"/>
      <c r="P795" s="280"/>
      <c r="W795" s="403"/>
    </row>
    <row r="796" spans="1:23" ht="12.75" customHeight="1" x14ac:dyDescent="0.2">
      <c r="C796" s="250"/>
      <c r="D796" s="12"/>
      <c r="E796" s="12"/>
      <c r="F796" s="1076" t="str">
        <f>Translations!$B$264</f>
        <v>Autres précisions concernant l’écart pris rapport à la hiérarchie</v>
      </c>
      <c r="G796" s="1076"/>
      <c r="H796" s="1076"/>
      <c r="I796" s="1076"/>
      <c r="J796" s="1076"/>
      <c r="K796" s="1076"/>
      <c r="L796" s="1076"/>
      <c r="M796" s="1076"/>
      <c r="N796" s="1167"/>
      <c r="O796" s="20"/>
      <c r="P796" s="280"/>
      <c r="W796" s="403"/>
    </row>
    <row r="797" spans="1:23" ht="25.5" customHeight="1" thickBot="1" x14ac:dyDescent="0.25">
      <c r="C797" s="250"/>
      <c r="D797" s="12"/>
      <c r="E797" s="12"/>
      <c r="F797" s="1168"/>
      <c r="G797" s="1169"/>
      <c r="H797" s="1169"/>
      <c r="I797" s="1169"/>
      <c r="J797" s="1169"/>
      <c r="K797" s="1169"/>
      <c r="L797" s="1169"/>
      <c r="M797" s="1169"/>
      <c r="N797" s="1170"/>
      <c r="O797" s="20"/>
      <c r="P797" s="280"/>
      <c r="W797" s="300" t="b">
        <f>W794</f>
        <v>0</v>
      </c>
    </row>
    <row r="798" spans="1:23" ht="5.0999999999999996" customHeight="1" x14ac:dyDescent="0.2">
      <c r="C798" s="250"/>
      <c r="D798" s="569"/>
      <c r="N798" s="251"/>
      <c r="O798" s="20"/>
    </row>
    <row r="799" spans="1:23" ht="12.75" customHeight="1" x14ac:dyDescent="0.2">
      <c r="C799" s="250"/>
      <c r="D799" s="27" t="s">
        <v>120</v>
      </c>
      <c r="E799" s="1171" t="str">
        <f>Translations!$B$828</f>
        <v>Description de la méthode utilisée aux fins du suivi des marchandises et produits fabriqués</v>
      </c>
      <c r="F799" s="1171"/>
      <c r="G799" s="1171"/>
      <c r="H799" s="1171"/>
      <c r="I799" s="1171"/>
      <c r="J799" s="1171"/>
      <c r="K799" s="1171"/>
      <c r="L799" s="1171"/>
      <c r="M799" s="1171"/>
      <c r="N799" s="1172"/>
      <c r="O799" s="20"/>
    </row>
    <row r="800" spans="1:23" ht="5.0999999999999996" customHeight="1" x14ac:dyDescent="0.2">
      <c r="C800" s="250"/>
      <c r="E800" s="252"/>
      <c r="F800" s="571"/>
      <c r="G800" s="572"/>
      <c r="H800" s="572"/>
      <c r="I800" s="572"/>
      <c r="J800" s="572"/>
      <c r="K800" s="572"/>
      <c r="L800" s="572"/>
      <c r="M800" s="572"/>
      <c r="N800" s="578"/>
      <c r="O800" s="20"/>
    </row>
    <row r="801" spans="2:20" ht="12.75" customHeight="1" x14ac:dyDescent="0.2">
      <c r="C801" s="250"/>
      <c r="D801" s="569"/>
      <c r="E801" s="135"/>
      <c r="F801" s="1135" t="str">
        <f>IF(M761=EUConst_Relevant,HYPERLINK("#" &amp; Q801,EUConst_MsgDescription),"")</f>
        <v/>
      </c>
      <c r="G801" s="1114"/>
      <c r="H801" s="1114"/>
      <c r="I801" s="1114"/>
      <c r="J801" s="1114"/>
      <c r="K801" s="1114"/>
      <c r="L801" s="1114"/>
      <c r="M801" s="1114"/>
      <c r="N801" s="1115"/>
      <c r="O801" s="20"/>
      <c r="P801" s="24" t="s">
        <v>441</v>
      </c>
      <c r="Q801" s="414" t="str">
        <f>"#"&amp;ADDRESS(ROW($C$11),COLUMN($C$11))</f>
        <v>#$C$11</v>
      </c>
    </row>
    <row r="802" spans="2:20" ht="5.0999999999999996" customHeight="1" x14ac:dyDescent="0.2">
      <c r="C802" s="250"/>
      <c r="D802" s="569"/>
      <c r="E802" s="26"/>
      <c r="F802" s="1194"/>
      <c r="G802" s="1194"/>
      <c r="H802" s="1194"/>
      <c r="I802" s="1194"/>
      <c r="J802" s="1194"/>
      <c r="K802" s="1194"/>
      <c r="L802" s="1194"/>
      <c r="M802" s="1194"/>
      <c r="N802" s="1195"/>
      <c r="O802" s="20"/>
      <c r="P802" s="280"/>
    </row>
    <row r="803" spans="2:20" ht="50.1" customHeight="1" x14ac:dyDescent="0.2">
      <c r="B803" s="273"/>
      <c r="C803" s="250"/>
      <c r="D803" s="569"/>
      <c r="E803" s="296"/>
      <c r="F803" s="1087"/>
      <c r="G803" s="1088"/>
      <c r="H803" s="1088"/>
      <c r="I803" s="1088"/>
      <c r="J803" s="1088"/>
      <c r="K803" s="1088"/>
      <c r="L803" s="1088"/>
      <c r="M803" s="1088"/>
      <c r="N803" s="1104"/>
      <c r="O803" s="20"/>
    </row>
    <row r="804" spans="2:20" ht="5.0999999999999996" customHeight="1" x14ac:dyDescent="0.2">
      <c r="B804" s="273"/>
      <c r="C804" s="385"/>
      <c r="D804" s="387"/>
      <c r="E804" s="392"/>
      <c r="F804" s="580"/>
      <c r="G804" s="580"/>
      <c r="H804" s="580"/>
      <c r="I804" s="580"/>
      <c r="J804" s="580"/>
      <c r="K804" s="580"/>
      <c r="L804" s="580"/>
      <c r="M804" s="580"/>
      <c r="N804" s="393"/>
      <c r="O804" s="20"/>
      <c r="P804" s="280"/>
      <c r="R804" s="285"/>
    </row>
    <row r="805" spans="2:20" ht="12.75" customHeight="1" x14ac:dyDescent="0.2">
      <c r="B805" s="273"/>
      <c r="C805" s="394"/>
      <c r="D805" s="395"/>
      <c r="E805" s="395"/>
      <c r="F805" s="395"/>
      <c r="G805" s="395"/>
      <c r="H805" s="395"/>
      <c r="I805" s="395"/>
      <c r="J805" s="395"/>
      <c r="K805" s="395"/>
      <c r="L805" s="395"/>
      <c r="M805" s="395"/>
      <c r="N805" s="396"/>
      <c r="O805" s="20"/>
    </row>
    <row r="806" spans="2:20" ht="15" customHeight="1" x14ac:dyDescent="0.2">
      <c r="B806" s="273"/>
      <c r="C806" s="354"/>
      <c r="D806" s="1203" t="str">
        <f>Translations!$B$329</f>
        <v>Données requises pour déterminer le taux d’amélioration du référentiel conformément à l’article 10 bis, paragraphe 2, de la directive</v>
      </c>
      <c r="E806" s="1204"/>
      <c r="F806" s="1204"/>
      <c r="G806" s="1204"/>
      <c r="H806" s="1204"/>
      <c r="I806" s="1204"/>
      <c r="J806" s="1204"/>
      <c r="K806" s="1204"/>
      <c r="L806" s="1204"/>
      <c r="M806" s="1204"/>
      <c r="N806" s="1205"/>
      <c r="O806" s="20"/>
    </row>
    <row r="807" spans="2:20" ht="5.0999999999999996" customHeight="1" x14ac:dyDescent="0.2">
      <c r="B807" s="273"/>
      <c r="C807" s="354"/>
      <c r="D807" s="355"/>
      <c r="E807" s="355"/>
      <c r="F807" s="355"/>
      <c r="G807" s="355"/>
      <c r="H807" s="355"/>
      <c r="I807" s="355"/>
      <c r="J807" s="355"/>
      <c r="K807" s="355"/>
      <c r="L807" s="355"/>
      <c r="M807" s="355"/>
      <c r="N807" s="356"/>
      <c r="O807" s="20"/>
    </row>
    <row r="808" spans="2:20" ht="12.75" customHeight="1" x14ac:dyDescent="0.2">
      <c r="B808" s="273"/>
      <c r="C808" s="354"/>
      <c r="D808" s="357" t="s">
        <v>114</v>
      </c>
      <c r="E808" s="1206" t="str">
        <f>Translations!$B$330</f>
        <v>Émissions directement attribuables</v>
      </c>
      <c r="F808" s="1206"/>
      <c r="G808" s="1206"/>
      <c r="H808" s="1206"/>
      <c r="I808" s="1206"/>
      <c r="J808" s="1206"/>
      <c r="K808" s="1206"/>
      <c r="L808" s="1206"/>
      <c r="M808" s="1206"/>
      <c r="N808" s="1207"/>
      <c r="O808" s="20"/>
    </row>
    <row r="809" spans="2:20" ht="12.75" customHeight="1" x14ac:dyDescent="0.2">
      <c r="B809" s="273"/>
      <c r="C809" s="354"/>
      <c r="D809" s="358"/>
      <c r="E809" s="1209" t="str">
        <f>Translations!$B$394</f>
        <v>Pour les besoins spécifiques de la collecte de données aux fins des mesures nationales d’exécution (NIM), la présente section doit couvrir toutes les données fournies dans la section G.(c) du modèle de «collecte des données de référence».</v>
      </c>
      <c r="F809" s="1210"/>
      <c r="G809" s="1210"/>
      <c r="H809" s="1210"/>
      <c r="I809" s="1210"/>
      <c r="J809" s="1210"/>
      <c r="K809" s="1210"/>
      <c r="L809" s="1210"/>
      <c r="M809" s="1210"/>
      <c r="N809" s="1211"/>
      <c r="O809" s="20"/>
      <c r="P809" s="280"/>
      <c r="T809" s="19"/>
    </row>
    <row r="810" spans="2:20" ht="5.0999999999999996" customHeight="1" x14ac:dyDescent="0.2">
      <c r="B810" s="273"/>
      <c r="C810" s="354"/>
      <c r="D810" s="355"/>
      <c r="E810" s="359"/>
      <c r="F810" s="577"/>
      <c r="G810" s="584"/>
      <c r="H810" s="584"/>
      <c r="I810" s="584"/>
      <c r="J810" s="584"/>
      <c r="K810" s="584"/>
      <c r="L810" s="584"/>
      <c r="M810" s="584"/>
      <c r="N810" s="585"/>
      <c r="O810" s="20"/>
    </row>
    <row r="811" spans="2:20" ht="12.75" customHeight="1" x14ac:dyDescent="0.2">
      <c r="B811" s="273"/>
      <c r="C811" s="354"/>
      <c r="D811" s="358"/>
      <c r="E811" s="360"/>
      <c r="F811" s="1135" t="str">
        <f>IF(M761=EUConst_Relevant,HYPERLINK("#" &amp; Q811,EUConst_MsgDescription),"")</f>
        <v/>
      </c>
      <c r="G811" s="1114"/>
      <c r="H811" s="1114"/>
      <c r="I811" s="1114"/>
      <c r="J811" s="1114"/>
      <c r="K811" s="1114"/>
      <c r="L811" s="1114"/>
      <c r="M811" s="1114"/>
      <c r="N811" s="1115"/>
      <c r="O811" s="20"/>
      <c r="P811" s="24" t="s">
        <v>441</v>
      </c>
      <c r="Q811" s="414" t="str">
        <f>"#"&amp;ADDRESS(ROW($C$11),COLUMN($C$11))</f>
        <v>#$C$11</v>
      </c>
    </row>
    <row r="812" spans="2:20" ht="5.0999999999999996" customHeight="1" x14ac:dyDescent="0.2">
      <c r="B812" s="273"/>
      <c r="C812" s="354"/>
      <c r="D812" s="358"/>
      <c r="E812" s="361"/>
      <c r="F812" s="1136"/>
      <c r="G812" s="1136"/>
      <c r="H812" s="1136"/>
      <c r="I812" s="1136"/>
      <c r="J812" s="1136"/>
      <c r="K812" s="1136"/>
      <c r="L812" s="1136"/>
      <c r="M812" s="1136"/>
      <c r="N812" s="1137"/>
      <c r="O812" s="20"/>
      <c r="P812" s="280"/>
    </row>
    <row r="813" spans="2:20" ht="50.1" customHeight="1" x14ac:dyDescent="0.2">
      <c r="B813" s="273"/>
      <c r="C813" s="354"/>
      <c r="D813" s="355"/>
      <c r="E813" s="355"/>
      <c r="F813" s="1117"/>
      <c r="G813" s="1118"/>
      <c r="H813" s="1118"/>
      <c r="I813" s="1118"/>
      <c r="J813" s="1118"/>
      <c r="K813" s="1118"/>
      <c r="L813" s="1118"/>
      <c r="M813" s="1118"/>
      <c r="N813" s="1119"/>
      <c r="O813" s="20"/>
    </row>
    <row r="814" spans="2:20" ht="5.0999999999999996" customHeight="1" x14ac:dyDescent="0.2">
      <c r="B814" s="273"/>
      <c r="C814" s="354"/>
      <c r="D814" s="355"/>
      <c r="E814" s="355"/>
      <c r="F814" s="355"/>
      <c r="G814" s="355"/>
      <c r="H814" s="355"/>
      <c r="I814" s="355"/>
      <c r="J814" s="355"/>
      <c r="K814" s="355"/>
      <c r="L814" s="355"/>
      <c r="M814" s="355"/>
      <c r="N814" s="356"/>
      <c r="O814" s="20"/>
    </row>
    <row r="815" spans="2:20" ht="12.75" customHeight="1" x14ac:dyDescent="0.2">
      <c r="B815" s="273"/>
      <c r="C815" s="354"/>
      <c r="D815" s="355"/>
      <c r="E815" s="355"/>
      <c r="F815" s="1199" t="str">
        <f>Translations!$B$210</f>
        <v>Référence de fichiers externes, le cas échéant</v>
      </c>
      <c r="G815" s="1199"/>
      <c r="H815" s="1199"/>
      <c r="I815" s="1199"/>
      <c r="J815" s="1199"/>
      <c r="K815" s="1049"/>
      <c r="L815" s="1049"/>
      <c r="M815" s="1049"/>
      <c r="N815" s="1049"/>
      <c r="O815" s="20"/>
    </row>
    <row r="816" spans="2:20" ht="5.0999999999999996" customHeight="1" x14ac:dyDescent="0.2">
      <c r="B816" s="273"/>
      <c r="C816" s="354"/>
      <c r="D816" s="358"/>
      <c r="E816" s="355"/>
      <c r="F816" s="355"/>
      <c r="G816" s="355"/>
      <c r="H816" s="355"/>
      <c r="I816" s="355"/>
      <c r="J816" s="355"/>
      <c r="K816" s="355"/>
      <c r="L816" s="355"/>
      <c r="M816" s="355"/>
      <c r="N816" s="356"/>
      <c r="O816" s="20"/>
    </row>
    <row r="817" spans="2:23" ht="5.0999999999999996" customHeight="1" x14ac:dyDescent="0.2">
      <c r="B817" s="273"/>
      <c r="C817" s="351"/>
      <c r="D817" s="364"/>
      <c r="E817" s="352"/>
      <c r="F817" s="352"/>
      <c r="G817" s="352"/>
      <c r="H817" s="352"/>
      <c r="I817" s="352"/>
      <c r="J817" s="352"/>
      <c r="K817" s="352"/>
      <c r="L817" s="352"/>
      <c r="M817" s="352"/>
      <c r="N817" s="353"/>
      <c r="O817" s="20"/>
    </row>
    <row r="818" spans="2:23" ht="12.75" customHeight="1" x14ac:dyDescent="0.2">
      <c r="B818" s="273"/>
      <c r="C818" s="354"/>
      <c r="D818" s="357" t="s">
        <v>115</v>
      </c>
      <c r="E818" s="1216" t="str">
        <f>Translations!$B$831</f>
        <v>Apport d’énergie à cette sous-installation et facteur d’émission pertinent</v>
      </c>
      <c r="F818" s="1216"/>
      <c r="G818" s="1216"/>
      <c r="H818" s="1216"/>
      <c r="I818" s="1216"/>
      <c r="J818" s="1216"/>
      <c r="K818" s="1216"/>
      <c r="L818" s="1216"/>
      <c r="M818" s="1216"/>
      <c r="N818" s="1217"/>
      <c r="O818" s="20"/>
    </row>
    <row r="819" spans="2:23" ht="12.75" customHeight="1" x14ac:dyDescent="0.2">
      <c r="B819" s="273"/>
      <c r="C819" s="354"/>
      <c r="D819" s="355"/>
      <c r="E819" s="1209" t="str">
        <f>Translations!$B$399</f>
        <v>Pour les besoins spécifiques de la collecte de données des NIM, la présente section doit couvrir toutes les données fournies à la section G, point d), dans le «modèle de collecte de données de référence».</v>
      </c>
      <c r="F819" s="1210"/>
      <c r="G819" s="1210"/>
      <c r="H819" s="1210"/>
      <c r="I819" s="1210"/>
      <c r="J819" s="1210"/>
      <c r="K819" s="1210"/>
      <c r="L819" s="1210"/>
      <c r="M819" s="1210"/>
      <c r="N819" s="1211"/>
      <c r="O819" s="20"/>
    </row>
    <row r="820" spans="2:23" ht="12.75" customHeight="1" x14ac:dyDescent="0.2">
      <c r="B820" s="273"/>
      <c r="C820" s="354"/>
      <c r="D820" s="358" t="s">
        <v>118</v>
      </c>
      <c r="E820" s="1140" t="str">
        <f>Translations!$B$249</f>
        <v>Informations relatives à la méthode appliquée</v>
      </c>
      <c r="F820" s="1140"/>
      <c r="G820" s="1140"/>
      <c r="H820" s="1140"/>
      <c r="I820" s="1140"/>
      <c r="J820" s="1140"/>
      <c r="K820" s="1140"/>
      <c r="L820" s="1140"/>
      <c r="M820" s="1140"/>
      <c r="N820" s="1208"/>
      <c r="O820" s="20"/>
      <c r="P820" s="280"/>
    </row>
    <row r="821" spans="2:23" ht="25.5" customHeight="1" x14ac:dyDescent="0.2">
      <c r="B821" s="273"/>
      <c r="C821" s="354"/>
      <c r="D821" s="355"/>
      <c r="E821" s="355"/>
      <c r="F821" s="372"/>
      <c r="G821" s="355"/>
      <c r="H821" s="399" t="str">
        <f>Translations!$B$401</f>
        <v>Pertinent?</v>
      </c>
      <c r="I821" s="1215" t="str">
        <f>Translations!$B$254</f>
        <v>Source de données</v>
      </c>
      <c r="J821" s="1215"/>
      <c r="K821" s="1215" t="str">
        <f>Translations!$B$255</f>
        <v>Autre source de données (le cas échéant)</v>
      </c>
      <c r="L821" s="1215"/>
      <c r="M821" s="1215" t="str">
        <f>Translations!$B$255</f>
        <v>Autre source de données (le cas échéant)</v>
      </c>
      <c r="N821" s="1215"/>
      <c r="O821" s="20"/>
    </row>
    <row r="822" spans="2:23" ht="12.75" customHeight="1" x14ac:dyDescent="0.2">
      <c r="B822" s="273"/>
      <c r="C822" s="354"/>
      <c r="D822" s="358"/>
      <c r="E822" s="360" t="s">
        <v>864</v>
      </c>
      <c r="F822" s="1222" t="str">
        <f>Translations!$B$833</f>
        <v>Apport de combustible et de matières</v>
      </c>
      <c r="G822" s="1222"/>
      <c r="H822" s="1223"/>
      <c r="I822" s="1082"/>
      <c r="J822" s="1083"/>
      <c r="K822" s="1084"/>
      <c r="L822" s="1085"/>
      <c r="M822" s="1084"/>
      <c r="N822" s="1086"/>
      <c r="O822" s="20"/>
    </row>
    <row r="823" spans="2:23" ht="12.75" customHeight="1" x14ac:dyDescent="0.2">
      <c r="B823" s="273"/>
      <c r="C823" s="354"/>
      <c r="D823" s="358"/>
      <c r="E823" s="360" t="s">
        <v>865</v>
      </c>
      <c r="F823" s="1224" t="str">
        <f>Translations!$B$402</f>
        <v>Pouvoir calorifique inférieur</v>
      </c>
      <c r="G823" s="1224"/>
      <c r="H823" s="1225"/>
      <c r="I823" s="1226"/>
      <c r="J823" s="1257"/>
      <c r="K823" s="1138"/>
      <c r="L823" s="1139"/>
      <c r="M823" s="1138"/>
      <c r="N823" s="1139"/>
      <c r="O823" s="20"/>
    </row>
    <row r="824" spans="2:23" ht="12.75" customHeight="1" thickBot="1" x14ac:dyDescent="0.25">
      <c r="B824" s="273"/>
      <c r="C824" s="354"/>
      <c r="D824" s="358"/>
      <c r="E824" s="360" t="s">
        <v>866</v>
      </c>
      <c r="F824" s="1229" t="str">
        <f>Translations!$B$353</f>
        <v>Facteur d’émission pondéré</v>
      </c>
      <c r="G824" s="1229"/>
      <c r="H824" s="1230"/>
      <c r="I824" s="1094"/>
      <c r="J824" s="1095"/>
      <c r="K824" s="1096"/>
      <c r="L824" s="1097"/>
      <c r="M824" s="1096"/>
      <c r="N824" s="1097"/>
      <c r="O824" s="20"/>
    </row>
    <row r="825" spans="2:23" ht="12.75" customHeight="1" x14ac:dyDescent="0.2">
      <c r="B825" s="273"/>
      <c r="C825" s="354"/>
      <c r="D825" s="358"/>
      <c r="E825" s="360" t="s">
        <v>867</v>
      </c>
      <c r="F825" s="1222" t="str">
        <f>Translations!$B$403</f>
        <v>Apport de combustible issu de gaz résiduaires</v>
      </c>
      <c r="G825" s="1223"/>
      <c r="H825" s="1252"/>
      <c r="I825" s="1082"/>
      <c r="J825" s="1255"/>
      <c r="K825" s="1084"/>
      <c r="L825" s="1086"/>
      <c r="M825" s="1084"/>
      <c r="N825" s="1086"/>
      <c r="O825" s="20"/>
      <c r="W825" s="415" t="b">
        <f>AND(H825&lt;&gt;"",H825=FALSE)</f>
        <v>0</v>
      </c>
    </row>
    <row r="826" spans="2:23" ht="12.75" customHeight="1" x14ac:dyDescent="0.2">
      <c r="B826" s="273"/>
      <c r="C826" s="354"/>
      <c r="D826" s="358"/>
      <c r="E826" s="360" t="s">
        <v>868</v>
      </c>
      <c r="F826" s="1224" t="str">
        <f>Translations!$B$402</f>
        <v>Pouvoir calorifique inférieur</v>
      </c>
      <c r="G826" s="1225"/>
      <c r="H826" s="1253"/>
      <c r="I826" s="1226"/>
      <c r="J826" s="1257"/>
      <c r="K826" s="1138"/>
      <c r="L826" s="1139"/>
      <c r="M826" s="1138"/>
      <c r="N826" s="1139"/>
      <c r="O826" s="20"/>
      <c r="W826" s="403" t="b">
        <f>W825</f>
        <v>0</v>
      </c>
    </row>
    <row r="827" spans="2:23" ht="12.75" customHeight="1" thickBot="1" x14ac:dyDescent="0.25">
      <c r="B827" s="273"/>
      <c r="C827" s="354"/>
      <c r="D827" s="358"/>
      <c r="E827" s="360" t="s">
        <v>869</v>
      </c>
      <c r="F827" s="1229" t="str">
        <f>Translations!$B$375</f>
        <v>Facteur d’émission</v>
      </c>
      <c r="G827" s="1230"/>
      <c r="H827" s="1254"/>
      <c r="I827" s="1094"/>
      <c r="J827" s="1095"/>
      <c r="K827" s="1096"/>
      <c r="L827" s="1097"/>
      <c r="M827" s="1096"/>
      <c r="N827" s="1097"/>
      <c r="O827" s="20"/>
      <c r="W827" s="412" t="b">
        <f>W826</f>
        <v>0</v>
      </c>
    </row>
    <row r="828" spans="2:23" ht="12.75" customHeight="1" x14ac:dyDescent="0.2">
      <c r="B828" s="273"/>
      <c r="C828" s="354"/>
      <c r="D828" s="358"/>
      <c r="E828" s="360" t="s">
        <v>870</v>
      </c>
      <c r="F828" s="1230" t="str">
        <f>Translations!$B$837</f>
        <v>Apport d’électricité pour la production de chaleur</v>
      </c>
      <c r="G828" s="1256"/>
      <c r="H828" s="549"/>
      <c r="I828" s="1094"/>
      <c r="J828" s="1095"/>
      <c r="K828" s="1096"/>
      <c r="L828" s="1097"/>
      <c r="M828" s="1096"/>
      <c r="N828" s="1097"/>
      <c r="O828" s="20"/>
      <c r="W828" s="415" t="b">
        <f>AND(H828&lt;&gt;"",H828=FALSE)</f>
        <v>0</v>
      </c>
    </row>
    <row r="829" spans="2:23" ht="5.0999999999999996" customHeight="1" x14ac:dyDescent="0.2">
      <c r="B829" s="273"/>
      <c r="C829" s="354"/>
      <c r="D829" s="358"/>
      <c r="E829" s="355"/>
      <c r="F829" s="355"/>
      <c r="G829" s="355"/>
      <c r="H829" s="355"/>
      <c r="I829" s="355"/>
      <c r="J829" s="355"/>
      <c r="K829" s="355"/>
      <c r="L829" s="355"/>
      <c r="M829" s="355"/>
      <c r="N829" s="356"/>
      <c r="O829" s="20"/>
    </row>
    <row r="830" spans="2:23" ht="12.75" customHeight="1" x14ac:dyDescent="0.2">
      <c r="B830" s="273"/>
      <c r="C830" s="354"/>
      <c r="D830" s="358"/>
      <c r="E830" s="360" t="s">
        <v>871</v>
      </c>
      <c r="F830" s="1218" t="str">
        <f>Translations!$B$257</f>
        <v>Description de la méthode appliquée</v>
      </c>
      <c r="G830" s="1218"/>
      <c r="H830" s="1218"/>
      <c r="I830" s="1218"/>
      <c r="J830" s="1218"/>
      <c r="K830" s="1218"/>
      <c r="L830" s="1218"/>
      <c r="M830" s="1218"/>
      <c r="N830" s="1219"/>
      <c r="O830" s="20"/>
    </row>
    <row r="831" spans="2:23" ht="5.0999999999999996" customHeight="1" x14ac:dyDescent="0.2">
      <c r="B831" s="273"/>
      <c r="C831" s="354"/>
      <c r="D831" s="355"/>
      <c r="E831" s="359"/>
      <c r="F831" s="369"/>
      <c r="G831" s="370"/>
      <c r="H831" s="370"/>
      <c r="I831" s="370"/>
      <c r="J831" s="370"/>
      <c r="K831" s="370"/>
      <c r="L831" s="370"/>
      <c r="M831" s="370"/>
      <c r="N831" s="371"/>
      <c r="O831" s="20"/>
    </row>
    <row r="832" spans="2:23" ht="12.75" customHeight="1" x14ac:dyDescent="0.2">
      <c r="B832" s="273"/>
      <c r="C832" s="354"/>
      <c r="D832" s="358"/>
      <c r="E832" s="360"/>
      <c r="F832" s="1135" t="str">
        <f>IF(M761=EUConst_Relevant,HYPERLINK("#" &amp; Q832,EUConst_MsgDescription),"")</f>
        <v/>
      </c>
      <c r="G832" s="1114"/>
      <c r="H832" s="1114"/>
      <c r="I832" s="1114"/>
      <c r="J832" s="1114"/>
      <c r="K832" s="1114"/>
      <c r="L832" s="1114"/>
      <c r="M832" s="1114"/>
      <c r="N832" s="1115"/>
      <c r="O832" s="20"/>
      <c r="P832" s="24" t="s">
        <v>441</v>
      </c>
      <c r="Q832" s="414" t="str">
        <f>"#"&amp;ADDRESS(ROW($C$11),COLUMN($C$11))</f>
        <v>#$C$11</v>
      </c>
    </row>
    <row r="833" spans="2:23" ht="5.0999999999999996" customHeight="1" x14ac:dyDescent="0.2">
      <c r="B833" s="273"/>
      <c r="C833" s="354"/>
      <c r="D833" s="358"/>
      <c r="E833" s="361"/>
      <c r="F833" s="1136"/>
      <c r="G833" s="1136"/>
      <c r="H833" s="1136"/>
      <c r="I833" s="1136"/>
      <c r="J833" s="1136"/>
      <c r="K833" s="1136"/>
      <c r="L833" s="1136"/>
      <c r="M833" s="1136"/>
      <c r="N833" s="1137"/>
      <c r="O833" s="20"/>
      <c r="P833" s="280"/>
    </row>
    <row r="834" spans="2:23" ht="50.1" customHeight="1" x14ac:dyDescent="0.2">
      <c r="B834" s="273"/>
      <c r="C834" s="354"/>
      <c r="D834" s="361"/>
      <c r="E834" s="361"/>
      <c r="F834" s="1077"/>
      <c r="G834" s="1078"/>
      <c r="H834" s="1078"/>
      <c r="I834" s="1078"/>
      <c r="J834" s="1078"/>
      <c r="K834" s="1078"/>
      <c r="L834" s="1078"/>
      <c r="M834" s="1078"/>
      <c r="N834" s="1079"/>
      <c r="O834" s="20"/>
    </row>
    <row r="835" spans="2:23" ht="5.0999999999999996" customHeight="1" x14ac:dyDescent="0.2">
      <c r="B835" s="273"/>
      <c r="C835" s="354"/>
      <c r="D835" s="358"/>
      <c r="E835" s="355"/>
      <c r="F835" s="355"/>
      <c r="G835" s="355"/>
      <c r="H835" s="355"/>
      <c r="I835" s="355"/>
      <c r="J835" s="355"/>
      <c r="K835" s="355"/>
      <c r="L835" s="355"/>
      <c r="M835" s="355"/>
      <c r="N835" s="356"/>
      <c r="O835" s="20"/>
    </row>
    <row r="836" spans="2:23" ht="12.75" customHeight="1" x14ac:dyDescent="0.2">
      <c r="B836" s="273"/>
      <c r="C836" s="354"/>
      <c r="D836" s="358"/>
      <c r="E836" s="360"/>
      <c r="F836" s="1199" t="str">
        <f>Translations!$B$210</f>
        <v>Référence de fichiers externes, le cas échéant</v>
      </c>
      <c r="G836" s="1199"/>
      <c r="H836" s="1199"/>
      <c r="I836" s="1199"/>
      <c r="J836" s="1199"/>
      <c r="K836" s="1049"/>
      <c r="L836" s="1049"/>
      <c r="M836" s="1049"/>
      <c r="N836" s="1049"/>
      <c r="O836" s="20"/>
      <c r="W836" s="384" t="s">
        <v>417</v>
      </c>
    </row>
    <row r="837" spans="2:23" ht="5.0999999999999996" customHeight="1" thickBot="1" x14ac:dyDescent="0.25">
      <c r="B837" s="273"/>
      <c r="C837" s="354"/>
      <c r="D837" s="358"/>
      <c r="E837" s="355"/>
      <c r="F837" s="355"/>
      <c r="G837" s="355"/>
      <c r="H837" s="355"/>
      <c r="I837" s="355"/>
      <c r="J837" s="355"/>
      <c r="K837" s="355"/>
      <c r="L837" s="355"/>
      <c r="M837" s="355"/>
      <c r="N837" s="356"/>
      <c r="O837" s="20"/>
      <c r="P837" s="280"/>
      <c r="W837" s="274"/>
    </row>
    <row r="838" spans="2:23" ht="12.75" customHeight="1" x14ac:dyDescent="0.2">
      <c r="B838" s="273"/>
      <c r="C838" s="354"/>
      <c r="D838" s="358" t="s">
        <v>119</v>
      </c>
      <c r="E838" s="1220" t="str">
        <f>Translations!$B$258</f>
        <v>La hiérarchie a-t-elle été respectée?</v>
      </c>
      <c r="F838" s="1220"/>
      <c r="G838" s="1220"/>
      <c r="H838" s="1221"/>
      <c r="I838" s="291"/>
      <c r="J838" s="366" t="str">
        <f>Translations!$B$259</f>
        <v xml:space="preserve"> Si tel n'est pas le cas, pourquoi?</v>
      </c>
      <c r="K838" s="1087"/>
      <c r="L838" s="1088"/>
      <c r="M838" s="1088"/>
      <c r="N838" s="1104"/>
      <c r="O838" s="20"/>
      <c r="P838" s="280"/>
      <c r="W838" s="407" t="b">
        <f>AND(I838&lt;&gt;"",I838=TRUE)</f>
        <v>0</v>
      </c>
    </row>
    <row r="839" spans="2:23" ht="5.0999999999999996" customHeight="1" x14ac:dyDescent="0.2">
      <c r="B839" s="273"/>
      <c r="C839" s="354"/>
      <c r="D839" s="355"/>
      <c r="E839" s="581"/>
      <c r="F839" s="581"/>
      <c r="G839" s="581"/>
      <c r="H839" s="581"/>
      <c r="I839" s="581"/>
      <c r="J839" s="581"/>
      <c r="K839" s="581"/>
      <c r="L839" s="581"/>
      <c r="M839" s="581"/>
      <c r="N839" s="582"/>
      <c r="O839" s="20"/>
      <c r="P839" s="280"/>
      <c r="V839" s="285"/>
      <c r="W839" s="403"/>
    </row>
    <row r="840" spans="2:23" ht="12.75" customHeight="1" x14ac:dyDescent="0.2">
      <c r="B840" s="273"/>
      <c r="C840" s="354"/>
      <c r="D840" s="367"/>
      <c r="E840" s="367"/>
      <c r="F840" s="1218" t="str">
        <f>Translations!$B$264</f>
        <v>Autres précisions concernant l’écart pris rapport à la hiérarchie</v>
      </c>
      <c r="G840" s="1218"/>
      <c r="H840" s="1218"/>
      <c r="I840" s="1218"/>
      <c r="J840" s="1218"/>
      <c r="K840" s="1218"/>
      <c r="L840" s="1218"/>
      <c r="M840" s="1218"/>
      <c r="N840" s="1219"/>
      <c r="O840" s="20"/>
      <c r="P840" s="280"/>
      <c r="V840" s="285"/>
      <c r="W840" s="403"/>
    </row>
    <row r="841" spans="2:23" ht="25.5" customHeight="1" thickBot="1" x14ac:dyDescent="0.25">
      <c r="B841" s="273"/>
      <c r="C841" s="354"/>
      <c r="D841" s="367"/>
      <c r="E841" s="367"/>
      <c r="F841" s="1077"/>
      <c r="G841" s="1078"/>
      <c r="H841" s="1078"/>
      <c r="I841" s="1078"/>
      <c r="J841" s="1078"/>
      <c r="K841" s="1078"/>
      <c r="L841" s="1078"/>
      <c r="M841" s="1078"/>
      <c r="N841" s="1079"/>
      <c r="O841" s="20"/>
      <c r="P841" s="280"/>
      <c r="V841" s="285"/>
      <c r="W841" s="300" t="b">
        <f>W838</f>
        <v>0</v>
      </c>
    </row>
    <row r="842" spans="2:23" ht="5.0999999999999996" customHeight="1" x14ac:dyDescent="0.2">
      <c r="B842" s="273"/>
      <c r="C842" s="354"/>
      <c r="D842" s="358"/>
      <c r="E842" s="355"/>
      <c r="F842" s="355"/>
      <c r="G842" s="355"/>
      <c r="H842" s="355"/>
      <c r="I842" s="355"/>
      <c r="J842" s="355"/>
      <c r="K842" s="355"/>
      <c r="L842" s="355"/>
      <c r="M842" s="355"/>
      <c r="N842" s="356"/>
      <c r="O842" s="20"/>
      <c r="W842" s="406"/>
    </row>
    <row r="843" spans="2:23" ht="5.0999999999999996" customHeight="1" x14ac:dyDescent="0.2">
      <c r="B843" s="273"/>
      <c r="C843" s="351"/>
      <c r="D843" s="364"/>
      <c r="E843" s="352"/>
      <c r="F843" s="352"/>
      <c r="G843" s="352"/>
      <c r="H843" s="352"/>
      <c r="I843" s="352"/>
      <c r="J843" s="352"/>
      <c r="K843" s="352"/>
      <c r="L843" s="352"/>
      <c r="M843" s="352"/>
      <c r="N843" s="353"/>
      <c r="O843" s="20"/>
    </row>
    <row r="844" spans="2:23" ht="12.75" customHeight="1" x14ac:dyDescent="0.2">
      <c r="B844" s="273"/>
      <c r="C844" s="354"/>
      <c r="D844" s="357" t="s">
        <v>116</v>
      </c>
      <c r="E844" s="1216" t="str">
        <f>Translations!$B$362</f>
        <v>Chaleur mesurable exportée</v>
      </c>
      <c r="F844" s="1216"/>
      <c r="G844" s="1216"/>
      <c r="H844" s="1216"/>
      <c r="I844" s="1216"/>
      <c r="J844" s="1216"/>
      <c r="K844" s="1216"/>
      <c r="L844" s="1216"/>
      <c r="M844" s="1216"/>
      <c r="N844" s="1217"/>
      <c r="O844" s="20"/>
      <c r="P844" s="280"/>
      <c r="S844" s="285"/>
      <c r="T844" s="285"/>
    </row>
    <row r="845" spans="2:23" ht="12.75" customHeight="1" x14ac:dyDescent="0.2">
      <c r="B845" s="273"/>
      <c r="C845" s="354"/>
      <c r="D845" s="355"/>
      <c r="E845" s="1209" t="str">
        <f>Translations!$B$405</f>
        <v>Pour les besoins spécifiques de la collecte de données des NIM, la présente section doit couvrir toutes les données fournies à la section G, point e), dans le «modèle de collecte de données de référence».</v>
      </c>
      <c r="F845" s="1210"/>
      <c r="G845" s="1210"/>
      <c r="H845" s="1210"/>
      <c r="I845" s="1210"/>
      <c r="J845" s="1210"/>
      <c r="K845" s="1210"/>
      <c r="L845" s="1210"/>
      <c r="M845" s="1210"/>
      <c r="N845" s="1211"/>
      <c r="O845" s="20"/>
      <c r="P845" s="280"/>
    </row>
    <row r="846" spans="2:23" ht="12.75" customHeight="1" x14ac:dyDescent="0.2">
      <c r="B846" s="273"/>
      <c r="C846" s="354"/>
      <c r="D846" s="358" t="s">
        <v>118</v>
      </c>
      <c r="E846" s="1140" t="str">
        <f>Translations!$B$409</f>
        <v>D'autres flux de chaleur mesurable sont-ils pertinents pour cette sous-installation?</v>
      </c>
      <c r="F846" s="1140"/>
      <c r="G846" s="1140"/>
      <c r="H846" s="1140"/>
      <c r="I846" s="1140"/>
      <c r="J846" s="1140"/>
      <c r="K846" s="1140"/>
      <c r="L846" s="1140"/>
      <c r="M846" s="1141"/>
      <c r="N846" s="1141"/>
      <c r="O846" s="20"/>
      <c r="P846" s="280"/>
    </row>
    <row r="847" spans="2:23" ht="12.75" customHeight="1" x14ac:dyDescent="0.2">
      <c r="B847" s="273"/>
      <c r="C847" s="354"/>
      <c r="D847" s="358"/>
      <c r="E847" s="355"/>
      <c r="F847" s="355"/>
      <c r="G847" s="355"/>
      <c r="H847" s="355"/>
      <c r="I847" s="355"/>
      <c r="J847" s="1121" t="str">
        <f>IF(M761=EUConst_NotRelevant,"",IF(AND(M846&lt;&gt;"",M846=FALSE),HYPERLINK("#" &amp; Q847,EUconst_MsgGoOn),""))</f>
        <v/>
      </c>
      <c r="K847" s="1122"/>
      <c r="L847" s="1122"/>
      <c r="M847" s="1122"/>
      <c r="N847" s="1123"/>
      <c r="O847" s="20"/>
      <c r="P847" s="24" t="s">
        <v>441</v>
      </c>
      <c r="Q847" s="414" t="str">
        <f>Q762</f>
        <v>#JUMP_G7</v>
      </c>
    </row>
    <row r="848" spans="2:23" ht="5.0999999999999996" customHeight="1" x14ac:dyDescent="0.2">
      <c r="C848" s="354"/>
      <c r="D848" s="358"/>
      <c r="E848" s="358"/>
      <c r="F848" s="358"/>
      <c r="G848" s="358"/>
      <c r="H848" s="358"/>
      <c r="I848" s="358"/>
      <c r="J848" s="358"/>
      <c r="K848" s="358"/>
      <c r="L848" s="358"/>
      <c r="M848" s="358"/>
      <c r="N848" s="365"/>
      <c r="O848" s="20"/>
      <c r="P848" s="24"/>
    </row>
    <row r="849" spans="1:23" ht="12.75" customHeight="1" x14ac:dyDescent="0.2">
      <c r="C849" s="354"/>
      <c r="D849" s="358" t="s">
        <v>119</v>
      </c>
      <c r="E849" s="1140" t="str">
        <f>Translations!$B$249</f>
        <v>Informations relatives à la méthode appliquée</v>
      </c>
      <c r="F849" s="1140"/>
      <c r="G849" s="1140"/>
      <c r="H849" s="1140"/>
      <c r="I849" s="1140"/>
      <c r="J849" s="1140"/>
      <c r="K849" s="1140"/>
      <c r="L849" s="1140"/>
      <c r="M849" s="1140"/>
      <c r="N849" s="1208"/>
      <c r="O849" s="20"/>
      <c r="P849" s="280"/>
    </row>
    <row r="850" spans="1:23" ht="25.5" customHeight="1" thickBot="1" x14ac:dyDescent="0.25">
      <c r="C850" s="354"/>
      <c r="D850" s="355"/>
      <c r="E850" s="355"/>
      <c r="F850" s="355"/>
      <c r="G850" s="355"/>
      <c r="H850" s="355"/>
      <c r="I850" s="1215" t="str">
        <f>Translations!$B$254</f>
        <v>Source de données</v>
      </c>
      <c r="J850" s="1215"/>
      <c r="K850" s="1215" t="str">
        <f>Translations!$B$255</f>
        <v>Autre source de données (le cas échéant)</v>
      </c>
      <c r="L850" s="1215"/>
      <c r="M850" s="1215" t="str">
        <f>Translations!$B$255</f>
        <v>Autre source de données (le cas échéant)</v>
      </c>
      <c r="N850" s="1215"/>
      <c r="O850" s="20"/>
      <c r="P850" s="280"/>
      <c r="W850" s="293" t="s">
        <v>417</v>
      </c>
    </row>
    <row r="851" spans="1:23" ht="12.75" customHeight="1" thickBot="1" x14ac:dyDescent="0.25">
      <c r="C851" s="354"/>
      <c r="D851" s="358"/>
      <c r="E851" s="360" t="s">
        <v>864</v>
      </c>
      <c r="F851" s="1222" t="str">
        <f>Translations!$B$422</f>
        <v>Chaleur exportée</v>
      </c>
      <c r="G851" s="1222"/>
      <c r="H851" s="1223"/>
      <c r="I851" s="1082"/>
      <c r="J851" s="1083"/>
      <c r="K851" s="1084"/>
      <c r="L851" s="1085"/>
      <c r="M851" s="1084"/>
      <c r="N851" s="1086"/>
      <c r="O851" s="20"/>
      <c r="V851" s="413" t="b">
        <f>OR(AND(M846&lt;&gt;"",M846=FALSE))</f>
        <v>0</v>
      </c>
      <c r="W851" s="407" t="b">
        <f>OR(AND(M846&lt;&gt;"",M846=FALSE),AND(H851&lt;&gt;"",H851=FALSE))</f>
        <v>0</v>
      </c>
    </row>
    <row r="852" spans="1:23" ht="12.75" customHeight="1" x14ac:dyDescent="0.2">
      <c r="C852" s="354"/>
      <c r="D852" s="358"/>
      <c r="E852" s="360" t="s">
        <v>865</v>
      </c>
      <c r="F852" s="1229" t="str">
        <f>Translations!$B$274</f>
        <v xml:space="preserve">Flux de chaleur mesurable nette </v>
      </c>
      <c r="G852" s="1229"/>
      <c r="H852" s="1230"/>
      <c r="I852" s="1094"/>
      <c r="J852" s="1095"/>
      <c r="K852" s="1096"/>
      <c r="L852" s="1097"/>
      <c r="M852" s="1096"/>
      <c r="N852" s="1097"/>
      <c r="O852" s="20"/>
      <c r="W852" s="408" t="b">
        <f>W851</f>
        <v>0</v>
      </c>
    </row>
    <row r="853" spans="1:23" ht="5.0999999999999996" customHeight="1" x14ac:dyDescent="0.2">
      <c r="C853" s="354"/>
      <c r="D853" s="358"/>
      <c r="E853" s="355"/>
      <c r="F853" s="355"/>
      <c r="G853" s="355"/>
      <c r="H853" s="355"/>
      <c r="I853" s="355"/>
      <c r="J853" s="355"/>
      <c r="K853" s="355"/>
      <c r="L853" s="355"/>
      <c r="M853" s="355"/>
      <c r="N853" s="356"/>
      <c r="O853" s="20"/>
      <c r="P853" s="280"/>
      <c r="W853" s="403"/>
    </row>
    <row r="854" spans="1:23" ht="12.75" customHeight="1" x14ac:dyDescent="0.2">
      <c r="C854" s="354"/>
      <c r="D854" s="358"/>
      <c r="E854" s="360" t="s">
        <v>866</v>
      </c>
      <c r="F854" s="1218" t="str">
        <f>Translations!$B$257</f>
        <v>Description de la méthode appliquée</v>
      </c>
      <c r="G854" s="1218"/>
      <c r="H854" s="1218"/>
      <c r="I854" s="1218"/>
      <c r="J854" s="1218"/>
      <c r="K854" s="1218"/>
      <c r="L854" s="1218"/>
      <c r="M854" s="1218"/>
      <c r="N854" s="1219"/>
      <c r="O854" s="20"/>
      <c r="P854" s="280"/>
      <c r="W854" s="403"/>
    </row>
    <row r="855" spans="1:23" ht="5.0999999999999996" customHeight="1" x14ac:dyDescent="0.2">
      <c r="C855" s="354"/>
      <c r="D855" s="355"/>
      <c r="E855" s="359"/>
      <c r="F855" s="577"/>
      <c r="G855" s="584"/>
      <c r="H855" s="584"/>
      <c r="I855" s="584"/>
      <c r="J855" s="584"/>
      <c r="K855" s="584"/>
      <c r="L855" s="584"/>
      <c r="M855" s="584"/>
      <c r="N855" s="585"/>
      <c r="O855" s="20"/>
      <c r="W855" s="403"/>
    </row>
    <row r="856" spans="1:23" ht="12.75" customHeight="1" x14ac:dyDescent="0.2">
      <c r="C856" s="354"/>
      <c r="D856" s="358"/>
      <c r="E856" s="360"/>
      <c r="F856" s="1135" t="str">
        <f>IF(M761=EUConst_Relevant,HYPERLINK("#" &amp; Q856,EUConst_MsgDescription),"")</f>
        <v/>
      </c>
      <c r="G856" s="1114"/>
      <c r="H856" s="1114"/>
      <c r="I856" s="1114"/>
      <c r="J856" s="1114"/>
      <c r="K856" s="1114"/>
      <c r="L856" s="1114"/>
      <c r="M856" s="1114"/>
      <c r="N856" s="1115"/>
      <c r="O856" s="20"/>
      <c r="P856" s="24" t="s">
        <v>441</v>
      </c>
      <c r="Q856" s="414" t="str">
        <f>"#"&amp;ADDRESS(ROW($C$11),COLUMN($C$11))</f>
        <v>#$C$11</v>
      </c>
      <c r="W856" s="403"/>
    </row>
    <row r="857" spans="1:23" ht="5.0999999999999996" customHeight="1" x14ac:dyDescent="0.2">
      <c r="C857" s="354"/>
      <c r="D857" s="358"/>
      <c r="E857" s="361"/>
      <c r="F857" s="1136"/>
      <c r="G857" s="1136"/>
      <c r="H857" s="1136"/>
      <c r="I857" s="1136"/>
      <c r="J857" s="1136"/>
      <c r="K857" s="1136"/>
      <c r="L857" s="1136"/>
      <c r="M857" s="1136"/>
      <c r="N857" s="1137"/>
      <c r="O857" s="20"/>
      <c r="P857" s="280"/>
      <c r="W857" s="403"/>
    </row>
    <row r="858" spans="1:23" s="278" customFormat="1" ht="50.1" customHeight="1" x14ac:dyDescent="0.2">
      <c r="A858" s="285"/>
      <c r="B858" s="12"/>
      <c r="C858" s="354"/>
      <c r="D858" s="361"/>
      <c r="E858" s="361"/>
      <c r="F858" s="1077"/>
      <c r="G858" s="1078"/>
      <c r="H858" s="1078"/>
      <c r="I858" s="1078"/>
      <c r="J858" s="1078"/>
      <c r="K858" s="1078"/>
      <c r="L858" s="1078"/>
      <c r="M858" s="1078"/>
      <c r="N858" s="1079"/>
      <c r="O858" s="20"/>
      <c r="P858" s="284"/>
      <c r="Q858" s="285"/>
      <c r="R858" s="285"/>
      <c r="S858" s="274"/>
      <c r="T858" s="274"/>
      <c r="U858" s="285"/>
      <c r="V858" s="285"/>
      <c r="W858" s="409" t="b">
        <f>V851</f>
        <v>0</v>
      </c>
    </row>
    <row r="859" spans="1:23" ht="5.0999999999999996" customHeight="1" x14ac:dyDescent="0.2">
      <c r="C859" s="354"/>
      <c r="D859" s="358"/>
      <c r="E859" s="355"/>
      <c r="F859" s="355"/>
      <c r="G859" s="355"/>
      <c r="H859" s="355"/>
      <c r="I859" s="355"/>
      <c r="J859" s="355"/>
      <c r="K859" s="355"/>
      <c r="L859" s="355"/>
      <c r="M859" s="355"/>
      <c r="N859" s="356"/>
      <c r="O859" s="20"/>
      <c r="W859" s="403"/>
    </row>
    <row r="860" spans="1:23" ht="12.75" customHeight="1" x14ac:dyDescent="0.2">
      <c r="C860" s="354"/>
      <c r="D860" s="358"/>
      <c r="E860" s="360"/>
      <c r="F860" s="1199" t="str">
        <f>Translations!$B$210</f>
        <v>Référence de fichiers externes, le cas échéant</v>
      </c>
      <c r="G860" s="1199"/>
      <c r="H860" s="1199"/>
      <c r="I860" s="1199"/>
      <c r="J860" s="1199"/>
      <c r="K860" s="1049"/>
      <c r="L860" s="1049"/>
      <c r="M860" s="1049"/>
      <c r="N860" s="1049"/>
      <c r="O860" s="20"/>
      <c r="W860" s="409" t="b">
        <f>W858</f>
        <v>0</v>
      </c>
    </row>
    <row r="861" spans="1:23" ht="5.0999999999999996" customHeight="1" thickBot="1" x14ac:dyDescent="0.25">
      <c r="C861" s="354"/>
      <c r="D861" s="358"/>
      <c r="E861" s="355"/>
      <c r="F861" s="355"/>
      <c r="G861" s="355"/>
      <c r="H861" s="355"/>
      <c r="I861" s="355"/>
      <c r="J861" s="355"/>
      <c r="K861" s="355"/>
      <c r="L861" s="355"/>
      <c r="M861" s="355"/>
      <c r="N861" s="356"/>
      <c r="O861" s="20"/>
      <c r="P861" s="280"/>
      <c r="V861" s="285"/>
      <c r="W861" s="403"/>
    </row>
    <row r="862" spans="1:23" ht="12.75" customHeight="1" thickBot="1" x14ac:dyDescent="0.25">
      <c r="C862" s="354"/>
      <c r="D862" s="358" t="s">
        <v>119</v>
      </c>
      <c r="E862" s="1220" t="str">
        <f>Translations!$B$258</f>
        <v>La hiérarchie a-t-elle été respectée?</v>
      </c>
      <c r="F862" s="1220"/>
      <c r="G862" s="1220"/>
      <c r="H862" s="1221"/>
      <c r="I862" s="291"/>
      <c r="J862" s="366" t="str">
        <f>Translations!$B$259</f>
        <v xml:space="preserve"> Si tel n'est pas le cas, pourquoi?</v>
      </c>
      <c r="K862" s="1087"/>
      <c r="L862" s="1088"/>
      <c r="M862" s="1088"/>
      <c r="N862" s="1104"/>
      <c r="O862" s="20"/>
      <c r="P862" s="280"/>
      <c r="V862" s="411" t="b">
        <f>W860</f>
        <v>0</v>
      </c>
      <c r="W862" s="404" t="b">
        <f>OR(W858,AND(I862&lt;&gt;"",I862=TRUE))</f>
        <v>0</v>
      </c>
    </row>
    <row r="863" spans="1:23" ht="5.0999999999999996" customHeight="1" x14ac:dyDescent="0.2">
      <c r="C863" s="354"/>
      <c r="D863" s="355"/>
      <c r="E863" s="581"/>
      <c r="F863" s="581"/>
      <c r="G863" s="581"/>
      <c r="H863" s="581"/>
      <c r="I863" s="581"/>
      <c r="J863" s="581"/>
      <c r="K863" s="581"/>
      <c r="L863" s="581"/>
      <c r="M863" s="581"/>
      <c r="N863" s="582"/>
      <c r="O863" s="20"/>
      <c r="P863" s="280"/>
      <c r="V863" s="285"/>
      <c r="W863" s="403"/>
    </row>
    <row r="864" spans="1:23" ht="12.75" customHeight="1" x14ac:dyDescent="0.2">
      <c r="C864" s="354"/>
      <c r="D864" s="367"/>
      <c r="E864" s="367"/>
      <c r="F864" s="1218" t="str">
        <f>Translations!$B$264</f>
        <v>Autres précisions concernant l’écart pris rapport à la hiérarchie</v>
      </c>
      <c r="G864" s="1218"/>
      <c r="H864" s="1218"/>
      <c r="I864" s="1218"/>
      <c r="J864" s="1218"/>
      <c r="K864" s="1218"/>
      <c r="L864" s="1218"/>
      <c r="M864" s="1218"/>
      <c r="N864" s="1219"/>
      <c r="O864" s="20"/>
      <c r="P864" s="280"/>
      <c r="V864" s="285"/>
      <c r="W864" s="403"/>
    </row>
    <row r="865" spans="1:25" ht="25.5" customHeight="1" x14ac:dyDescent="0.2">
      <c r="C865" s="354"/>
      <c r="D865" s="367"/>
      <c r="E865" s="367"/>
      <c r="F865" s="1077"/>
      <c r="G865" s="1078"/>
      <c r="H865" s="1078"/>
      <c r="I865" s="1078"/>
      <c r="J865" s="1078"/>
      <c r="K865" s="1078"/>
      <c r="L865" s="1078"/>
      <c r="M865" s="1078"/>
      <c r="N865" s="1079"/>
      <c r="O865" s="20"/>
      <c r="P865" s="280"/>
      <c r="V865" s="285"/>
      <c r="W865" s="409" t="b">
        <f>W862</f>
        <v>0</v>
      </c>
    </row>
    <row r="866" spans="1:25" ht="5.0999999999999996" customHeight="1" x14ac:dyDescent="0.2">
      <c r="C866" s="354"/>
      <c r="D866" s="355"/>
      <c r="E866" s="581"/>
      <c r="F866" s="581"/>
      <c r="G866" s="581"/>
      <c r="H866" s="581"/>
      <c r="I866" s="581"/>
      <c r="J866" s="581"/>
      <c r="K866" s="581"/>
      <c r="L866" s="581"/>
      <c r="M866" s="581"/>
      <c r="N866" s="582"/>
      <c r="O866" s="20"/>
      <c r="P866" s="280"/>
      <c r="V866" s="285"/>
      <c r="W866" s="403"/>
    </row>
    <row r="867" spans="1:25" ht="12.75" customHeight="1" x14ac:dyDescent="0.2">
      <c r="C867" s="354"/>
      <c r="D867" s="358" t="s">
        <v>120</v>
      </c>
      <c r="E867" s="1140" t="str">
        <f>Translations!$B$363</f>
        <v>Description de la méthode de détermination des facteurs d’émission correspondants conformément à l’annexe VII, sections 10.1.2 et 10.1.3, des RATG.</v>
      </c>
      <c r="F867" s="1140"/>
      <c r="G867" s="1140"/>
      <c r="H867" s="1140"/>
      <c r="I867" s="1140"/>
      <c r="J867" s="1140"/>
      <c r="K867" s="1140"/>
      <c r="L867" s="1140"/>
      <c r="M867" s="1140"/>
      <c r="N867" s="1208"/>
      <c r="O867" s="20"/>
      <c r="P867" s="280"/>
      <c r="V867" s="285"/>
      <c r="W867" s="403"/>
    </row>
    <row r="868" spans="1:25" ht="5.0999999999999996" customHeight="1" x14ac:dyDescent="0.2">
      <c r="C868" s="354"/>
      <c r="D868" s="355"/>
      <c r="E868" s="359"/>
      <c r="F868" s="577"/>
      <c r="G868" s="584"/>
      <c r="H868" s="584"/>
      <c r="I868" s="584"/>
      <c r="J868" s="584"/>
      <c r="K868" s="584"/>
      <c r="L868" s="584"/>
      <c r="M868" s="584"/>
      <c r="N868" s="585"/>
      <c r="O868" s="20"/>
      <c r="W868" s="403"/>
    </row>
    <row r="869" spans="1:25" ht="12.75" customHeight="1" x14ac:dyDescent="0.2">
      <c r="C869" s="354"/>
      <c r="D869" s="358"/>
      <c r="E869" s="360"/>
      <c r="F869" s="1135" t="str">
        <f>IF(M761=EUConst_Relevant,HYPERLINK("#" &amp; Q869,EUConst_MsgDescription),"")</f>
        <v/>
      </c>
      <c r="G869" s="1114"/>
      <c r="H869" s="1114"/>
      <c r="I869" s="1114"/>
      <c r="J869" s="1114"/>
      <c r="K869" s="1114"/>
      <c r="L869" s="1114"/>
      <c r="M869" s="1114"/>
      <c r="N869" s="1115"/>
      <c r="O869" s="20"/>
      <c r="P869" s="24" t="s">
        <v>441</v>
      </c>
      <c r="Q869" s="414" t="str">
        <f>"#"&amp;ADDRESS(ROW($C$11),COLUMN($C$11))</f>
        <v>#$C$11</v>
      </c>
      <c r="W869" s="403"/>
    </row>
    <row r="870" spans="1:25" ht="5.0999999999999996" customHeight="1" x14ac:dyDescent="0.2">
      <c r="C870" s="354"/>
      <c r="D870" s="358"/>
      <c r="E870" s="361"/>
      <c r="F870" s="1136"/>
      <c r="G870" s="1136"/>
      <c r="H870" s="1136"/>
      <c r="I870" s="1136"/>
      <c r="J870" s="1136"/>
      <c r="K870" s="1136"/>
      <c r="L870" s="1136"/>
      <c r="M870" s="1136"/>
      <c r="N870" s="1137"/>
      <c r="O870" s="20"/>
      <c r="P870" s="280"/>
      <c r="W870" s="403"/>
    </row>
    <row r="871" spans="1:25" s="278" customFormat="1" ht="50.1" customHeight="1" x14ac:dyDescent="0.2">
      <c r="A871" s="285"/>
      <c r="B871" s="12"/>
      <c r="C871" s="354"/>
      <c r="D871" s="367"/>
      <c r="E871" s="368"/>
      <c r="F871" s="1077"/>
      <c r="G871" s="1078"/>
      <c r="H871" s="1078"/>
      <c r="I871" s="1078"/>
      <c r="J871" s="1078"/>
      <c r="K871" s="1078"/>
      <c r="L871" s="1078"/>
      <c r="M871" s="1078"/>
      <c r="N871" s="1079"/>
      <c r="O871" s="20"/>
      <c r="P871" s="301"/>
      <c r="Q871" s="274"/>
      <c r="R871" s="285"/>
      <c r="S871" s="274"/>
      <c r="T871" s="274"/>
      <c r="U871" s="285"/>
      <c r="V871" s="285"/>
      <c r="W871" s="409" t="b">
        <f>W860</f>
        <v>0</v>
      </c>
    </row>
    <row r="872" spans="1:25" ht="5.0999999999999996" customHeight="1" x14ac:dyDescent="0.2">
      <c r="C872" s="354"/>
      <c r="D872" s="358"/>
      <c r="E872" s="355"/>
      <c r="F872" s="355"/>
      <c r="G872" s="355"/>
      <c r="H872" s="355"/>
      <c r="I872" s="355"/>
      <c r="J872" s="355"/>
      <c r="K872" s="355"/>
      <c r="L872" s="355"/>
      <c r="M872" s="355"/>
      <c r="N872" s="356"/>
      <c r="O872" s="20"/>
      <c r="W872" s="403"/>
    </row>
    <row r="873" spans="1:25" ht="12.75" customHeight="1" thickBot="1" x14ac:dyDescent="0.25">
      <c r="C873" s="354"/>
      <c r="D873" s="358"/>
      <c r="E873" s="360"/>
      <c r="F873" s="1199" t="str">
        <f>Translations!$B$210</f>
        <v>Référence de fichiers externes, le cas échéant</v>
      </c>
      <c r="G873" s="1199"/>
      <c r="H873" s="1199"/>
      <c r="I873" s="1199"/>
      <c r="J873" s="1199"/>
      <c r="K873" s="1049"/>
      <c r="L873" s="1049"/>
      <c r="M873" s="1049"/>
      <c r="N873" s="1049"/>
      <c r="O873" s="20"/>
      <c r="W873" s="410" t="b">
        <f>W871</f>
        <v>0</v>
      </c>
    </row>
    <row r="874" spans="1:25" s="21" customFormat="1" ht="12.75" x14ac:dyDescent="0.2">
      <c r="A874" s="19"/>
      <c r="B874" s="38"/>
      <c r="C874" s="373"/>
      <c r="D874" s="374"/>
      <c r="E874" s="374"/>
      <c r="F874" s="374"/>
      <c r="G874" s="374"/>
      <c r="H874" s="374"/>
      <c r="I874" s="374"/>
      <c r="J874" s="374"/>
      <c r="K874" s="374"/>
      <c r="L874" s="374"/>
      <c r="M874" s="374"/>
      <c r="N874" s="375"/>
      <c r="O874" s="20"/>
      <c r="P874" s="274"/>
      <c r="Q874" s="274"/>
      <c r="R874" s="274"/>
      <c r="S874" s="25"/>
      <c r="T874" s="24"/>
      <c r="U874" s="24"/>
      <c r="V874" s="24"/>
      <c r="W874" s="267"/>
    </row>
    <row r="875" spans="1:25" s="21" customFormat="1" ht="15" thickBot="1" x14ac:dyDescent="0.25">
      <c r="A875" s="19"/>
      <c r="B875" s="38"/>
      <c r="C875" s="38"/>
      <c r="D875" s="38"/>
      <c r="E875" s="38"/>
      <c r="F875" s="38"/>
      <c r="G875" s="38"/>
      <c r="H875" s="38"/>
      <c r="I875" s="38"/>
      <c r="J875" s="38"/>
      <c r="K875" s="38"/>
      <c r="L875" s="38"/>
      <c r="M875" s="38"/>
      <c r="N875" s="38"/>
      <c r="O875" s="20"/>
      <c r="P875" s="274"/>
      <c r="Q875" s="274"/>
      <c r="R875" s="25"/>
      <c r="S875" s="25"/>
      <c r="T875" s="24"/>
      <c r="U875" s="24"/>
      <c r="V875" s="24"/>
      <c r="W875" s="267"/>
      <c r="X875" s="273"/>
      <c r="Y875" s="273"/>
    </row>
    <row r="876" spans="1:25" s="21" customFormat="1" ht="12.75" customHeight="1" thickBot="1" x14ac:dyDescent="0.3">
      <c r="A876" s="19"/>
      <c r="B876" s="38"/>
      <c r="C876" s="315"/>
      <c r="D876" s="315"/>
      <c r="E876" s="315"/>
      <c r="F876" s="315"/>
      <c r="G876" s="315"/>
      <c r="H876" s="315"/>
      <c r="I876" s="315"/>
      <c r="J876" s="315"/>
      <c r="K876" s="315"/>
      <c r="L876" s="315"/>
      <c r="M876" s="315"/>
      <c r="N876" s="315"/>
      <c r="O876" s="20"/>
      <c r="P876" s="24"/>
      <c r="Q876" s="24"/>
      <c r="R876" s="25"/>
      <c r="S876" s="25"/>
      <c r="T876" s="24"/>
      <c r="U876" s="24"/>
      <c r="V876" s="24"/>
      <c r="W876" s="267"/>
      <c r="X876" s="273"/>
      <c r="Y876" s="273"/>
    </row>
    <row r="877" spans="1:25" s="21" customFormat="1" ht="15" customHeight="1" thickBot="1" x14ac:dyDescent="0.3">
      <c r="A877" s="19"/>
      <c r="B877" s="416"/>
      <c r="C877" s="418">
        <f>C761+1</f>
        <v>7</v>
      </c>
      <c r="D877" s="1242" t="str">
        <f>Translations!$B$386</f>
        <v>Sous-installation avec méthode alternative:</v>
      </c>
      <c r="E877" s="1243"/>
      <c r="F877" s="1243"/>
      <c r="G877" s="1243"/>
      <c r="H877" s="1244"/>
      <c r="I877" s="1245" t="str">
        <f>INDEX(EUconst_FallBackListNames,$C877)</f>
        <v>Sous-installation avec référentiel de combustible, (CL | MACF)</v>
      </c>
      <c r="J877" s="1246"/>
      <c r="K877" s="1246"/>
      <c r="L877" s="1247"/>
      <c r="M877" s="1248" t="str">
        <f>IF(ISBLANK(INDEX(CNTR_FallBackSubInstRelevant,C877)),"",IF(INDEX(CNTR_FallBackSubInstRelevant,C877),EUConst_Relevant,EUConst_NotRelevant))</f>
        <v/>
      </c>
      <c r="N877" s="1249"/>
      <c r="O877" s="20"/>
      <c r="P877" s="417">
        <f>C877</f>
        <v>7</v>
      </c>
      <c r="Q877" s="274"/>
      <c r="R877" s="274"/>
      <c r="S877" s="274"/>
      <c r="T877" s="274"/>
      <c r="U877" s="25"/>
      <c r="V877" s="347" t="s">
        <v>891</v>
      </c>
      <c r="W877" s="398" t="b">
        <f>AND(CNTR_ExistSubInstEntries,M877=EUConst_NotRelevant)</f>
        <v>0</v>
      </c>
    </row>
    <row r="878" spans="1:25" s="21" customFormat="1" ht="12.75" customHeight="1" thickBot="1" x14ac:dyDescent="0.25">
      <c r="A878" s="19"/>
      <c r="B878" s="38"/>
      <c r="C878" s="312"/>
      <c r="D878" s="313"/>
      <c r="E878" s="313"/>
      <c r="F878" s="313"/>
      <c r="G878" s="313"/>
      <c r="H878" s="314"/>
      <c r="I878" s="1237" t="str">
        <f>IF(M877=EUConst_NotRelevant,HYPERLINK(Q878,EUconst_MsgGoToNextSubInst),IF(M877=EUConst_Relevant,HYPERLINK("",EUconst_MsgEnterThisSection),""))</f>
        <v/>
      </c>
      <c r="J878" s="1238"/>
      <c r="K878" s="1238"/>
      <c r="L878" s="1238"/>
      <c r="M878" s="1239"/>
      <c r="N878" s="1240"/>
      <c r="O878" s="20"/>
      <c r="P878" s="24" t="s">
        <v>441</v>
      </c>
      <c r="Q878" s="414" t="str">
        <f>"#JUMP_G"&amp;P877+1</f>
        <v>#JUMP_G8</v>
      </c>
      <c r="R878" s="24"/>
      <c r="S878" s="24"/>
      <c r="T878" s="24"/>
      <c r="U878" s="25"/>
      <c r="V878" s="25"/>
      <c r="W878" s="401"/>
      <c r="X878" s="273"/>
      <c r="Y878" s="273"/>
    </row>
    <row r="879" spans="1:25" ht="5.0999999999999996" customHeight="1" x14ac:dyDescent="0.2">
      <c r="C879" s="316"/>
      <c r="D879" s="317"/>
      <c r="E879" s="317"/>
      <c r="F879" s="317"/>
      <c r="G879" s="317"/>
      <c r="H879" s="317"/>
      <c r="I879" s="317"/>
      <c r="J879" s="317"/>
      <c r="K879" s="317"/>
      <c r="L879" s="317"/>
      <c r="M879" s="317"/>
      <c r="N879" s="318"/>
      <c r="O879" s="20"/>
      <c r="U879" s="25"/>
      <c r="V879" s="25"/>
      <c r="W879" s="401"/>
    </row>
    <row r="880" spans="1:25" ht="15" customHeight="1" x14ac:dyDescent="0.2">
      <c r="C880" s="250"/>
      <c r="E880" s="1101" t="str">
        <f>CONCATENATE(EUconst_MsgSeeFirst," (G.I.1)")</f>
        <v>Vous trouverez des instructions détaillées sur la saisie des données dans la partie du présent modèle qui correspond au premier exemplaire de ce module.  (G.I.1)</v>
      </c>
      <c r="F880" s="1101"/>
      <c r="G880" s="1101"/>
      <c r="H880" s="1101"/>
      <c r="I880" s="1101"/>
      <c r="J880" s="1101"/>
      <c r="K880" s="1101"/>
      <c r="L880" s="1101"/>
      <c r="M880" s="1101"/>
      <c r="N880" s="251"/>
      <c r="O880" s="20"/>
      <c r="U880" s="25"/>
      <c r="V880" s="25"/>
      <c r="W880" s="401"/>
    </row>
    <row r="881" spans="2:23" ht="5.0999999999999996" customHeight="1" x14ac:dyDescent="0.2">
      <c r="C881" s="250"/>
      <c r="N881" s="251"/>
      <c r="O881" s="20"/>
      <c r="U881" s="25"/>
      <c r="V881" s="25"/>
      <c r="W881" s="401"/>
    </row>
    <row r="882" spans="2:23" ht="12.75" customHeight="1" x14ac:dyDescent="0.2">
      <c r="B882" s="273"/>
      <c r="C882" s="250"/>
      <c r="D882" s="22" t="s">
        <v>112</v>
      </c>
      <c r="E882" s="1062" t="str">
        <f>Translations!$B$297</f>
        <v>Limites du système de la sous-installation</v>
      </c>
      <c r="F882" s="1062"/>
      <c r="G882" s="1062"/>
      <c r="H882" s="1062"/>
      <c r="I882" s="1062"/>
      <c r="J882" s="1062"/>
      <c r="K882" s="1062"/>
      <c r="L882" s="1062"/>
      <c r="M882" s="1062"/>
      <c r="N882" s="1176"/>
      <c r="O882" s="20"/>
      <c r="U882" s="25"/>
      <c r="V882" s="25"/>
      <c r="W882" s="401"/>
    </row>
    <row r="883" spans="2:23" ht="5.0999999999999996" customHeight="1" x14ac:dyDescent="0.2">
      <c r="B883" s="273"/>
      <c r="C883" s="250"/>
      <c r="N883" s="251"/>
      <c r="O883" s="20"/>
      <c r="U883" s="25"/>
      <c r="V883" s="25"/>
      <c r="W883" s="401"/>
    </row>
    <row r="884" spans="2:23" ht="12.75" customHeight="1" x14ac:dyDescent="0.2">
      <c r="B884" s="273"/>
      <c r="C884" s="250"/>
      <c r="D884" s="569" t="s">
        <v>118</v>
      </c>
      <c r="E884" s="1108" t="str">
        <f>Translations!$B$249</f>
        <v>Informations relatives à la méthode appliquée</v>
      </c>
      <c r="F884" s="1108"/>
      <c r="G884" s="1108"/>
      <c r="H884" s="1108"/>
      <c r="I884" s="1108"/>
      <c r="J884" s="1108"/>
      <c r="K884" s="1108"/>
      <c r="L884" s="1108"/>
      <c r="M884" s="1108"/>
      <c r="N884" s="1148"/>
      <c r="O884" s="20"/>
      <c r="U884" s="25"/>
      <c r="V884" s="25"/>
      <c r="W884" s="401"/>
    </row>
    <row r="885" spans="2:23" ht="5.0999999999999996" customHeight="1" x14ac:dyDescent="0.2">
      <c r="B885" s="273"/>
      <c r="C885" s="250"/>
      <c r="D885" s="27"/>
      <c r="E885" s="1106"/>
      <c r="F885" s="1106"/>
      <c r="G885" s="1106"/>
      <c r="H885" s="1106"/>
      <c r="I885" s="1106"/>
      <c r="J885" s="1106"/>
      <c r="K885" s="1106"/>
      <c r="L885" s="1106"/>
      <c r="M885" s="1106"/>
      <c r="N885" s="1177"/>
      <c r="O885" s="20"/>
    </row>
    <row r="886" spans="2:23" ht="50.1" customHeight="1" x14ac:dyDescent="0.2">
      <c r="B886" s="273"/>
      <c r="C886" s="250"/>
      <c r="D886" s="569"/>
      <c r="E886" s="1178"/>
      <c r="F886" s="1179"/>
      <c r="G886" s="1179"/>
      <c r="H886" s="1179"/>
      <c r="I886" s="1179"/>
      <c r="J886" s="1179"/>
      <c r="K886" s="1179"/>
      <c r="L886" s="1179"/>
      <c r="M886" s="1179"/>
      <c r="N886" s="1180"/>
      <c r="O886" s="20"/>
    </row>
    <row r="887" spans="2:23" ht="5.0999999999999996" customHeight="1" x14ac:dyDescent="0.2">
      <c r="B887" s="273"/>
      <c r="C887" s="250"/>
      <c r="D887" s="569"/>
      <c r="N887" s="251"/>
      <c r="O887" s="20"/>
    </row>
    <row r="888" spans="2:23" ht="12.75" customHeight="1" x14ac:dyDescent="0.2">
      <c r="B888" s="273"/>
      <c r="C888" s="250"/>
      <c r="D888" s="569" t="s">
        <v>119</v>
      </c>
      <c r="E888" s="1181" t="str">
        <f>Translations!$B$210</f>
        <v>Référence de fichiers externes, le cas échéant</v>
      </c>
      <c r="F888" s="1181"/>
      <c r="G888" s="1181"/>
      <c r="H888" s="1181"/>
      <c r="I888" s="1181"/>
      <c r="J888" s="1182"/>
      <c r="K888" s="1049"/>
      <c r="L888" s="1049"/>
      <c r="M888" s="1049"/>
      <c r="N888" s="1049"/>
      <c r="O888" s="20"/>
    </row>
    <row r="889" spans="2:23" ht="5.0999999999999996" customHeight="1" x14ac:dyDescent="0.2">
      <c r="B889" s="273"/>
      <c r="C889" s="250"/>
      <c r="D889" s="569"/>
      <c r="N889" s="251"/>
      <c r="O889" s="20"/>
    </row>
    <row r="890" spans="2:23" ht="12.75" customHeight="1" x14ac:dyDescent="0.2">
      <c r="B890" s="273"/>
      <c r="C890" s="250"/>
      <c r="D890" s="27" t="s">
        <v>120</v>
      </c>
      <c r="E890" s="1181" t="str">
        <f>Translations!$B$305</f>
        <v>Référence d’un schéma de procédé distinct détaillé, s’il y a lieu</v>
      </c>
      <c r="F890" s="1181"/>
      <c r="G890" s="1181"/>
      <c r="H890" s="1181"/>
      <c r="I890" s="1181"/>
      <c r="J890" s="1182"/>
      <c r="K890" s="1049"/>
      <c r="L890" s="1049"/>
      <c r="M890" s="1049"/>
      <c r="N890" s="1049"/>
      <c r="O890" s="20"/>
    </row>
    <row r="891" spans="2:23" ht="12.75" customHeight="1" x14ac:dyDescent="0.2">
      <c r="B891" s="273"/>
      <c r="C891" s="250"/>
      <c r="D891" s="27"/>
      <c r="E891" s="1045" t="str">
        <f>Translations!$B$387</f>
        <v>Dans le cas de sous-installations plus complexes, veuillez fournir un schéma de procédé détaillé, s’il ne figure pas au point i. ci-dessus.</v>
      </c>
      <c r="F891" s="1045"/>
      <c r="G891" s="1045"/>
      <c r="H891" s="1045"/>
      <c r="I891" s="1045"/>
      <c r="J891" s="1045"/>
      <c r="K891" s="1045"/>
      <c r="L891" s="1045"/>
      <c r="M891" s="1045"/>
      <c r="N891" s="1149"/>
      <c r="O891" s="20"/>
    </row>
    <row r="892" spans="2:23" ht="5.0999999999999996" customHeight="1" x14ac:dyDescent="0.2">
      <c r="B892" s="273"/>
      <c r="C892" s="250"/>
      <c r="D892" s="569"/>
      <c r="N892" s="251"/>
      <c r="O892" s="20"/>
    </row>
    <row r="893" spans="2:23" ht="5.0999999999999996" customHeight="1" x14ac:dyDescent="0.2">
      <c r="B893" s="273"/>
      <c r="C893" s="261"/>
      <c r="D893" s="264"/>
      <c r="E893" s="262"/>
      <c r="F893" s="262"/>
      <c r="G893" s="262"/>
      <c r="H893" s="262"/>
      <c r="I893" s="262"/>
      <c r="J893" s="262"/>
      <c r="K893" s="262"/>
      <c r="L893" s="262"/>
      <c r="M893" s="262"/>
      <c r="N893" s="263"/>
      <c r="O893" s="20"/>
    </row>
    <row r="894" spans="2:23" ht="12.75" customHeight="1" x14ac:dyDescent="0.2">
      <c r="B894" s="273"/>
      <c r="C894" s="250"/>
      <c r="D894" s="22" t="s">
        <v>113</v>
      </c>
      <c r="E894" s="1062" t="str">
        <f>Translations!$B$388</f>
        <v>Méthode de détermination des niveaux d’activité annuels</v>
      </c>
      <c r="F894" s="1062"/>
      <c r="G894" s="1062"/>
      <c r="H894" s="1062"/>
      <c r="I894" s="1062"/>
      <c r="J894" s="1062"/>
      <c r="K894" s="1062"/>
      <c r="L894" s="1062"/>
      <c r="M894" s="1062"/>
      <c r="N894" s="1176"/>
      <c r="O894" s="20"/>
      <c r="P894" s="280"/>
      <c r="S894" s="285"/>
      <c r="T894" s="285"/>
    </row>
    <row r="895" spans="2:23" ht="12.75" customHeight="1" x14ac:dyDescent="0.2">
      <c r="B895" s="273"/>
      <c r="C895" s="250"/>
      <c r="E895" s="1106" t="str">
        <f>Translations!$B$389</f>
        <v>Pour les besoins spécifiques de la collecte de données des NIM, la présente section doit couvrir toutes les données fournies dans la section G (a) du modèle de «collecte de données de référence».</v>
      </c>
      <c r="F895" s="1107"/>
      <c r="G895" s="1107"/>
      <c r="H895" s="1107"/>
      <c r="I895" s="1107"/>
      <c r="J895" s="1107"/>
      <c r="K895" s="1107"/>
      <c r="L895" s="1107"/>
      <c r="M895" s="1107"/>
      <c r="N895" s="1185"/>
      <c r="O895" s="20"/>
      <c r="P895" s="280"/>
    </row>
    <row r="896" spans="2:23" ht="5.0999999999999996" customHeight="1" x14ac:dyDescent="0.2">
      <c r="B896" s="273"/>
      <c r="C896" s="250"/>
      <c r="D896" s="569"/>
      <c r="E896" s="569"/>
      <c r="F896" s="569"/>
      <c r="G896" s="569"/>
      <c r="H896" s="569"/>
      <c r="I896" s="569"/>
      <c r="J896" s="569"/>
      <c r="K896" s="569"/>
      <c r="L896" s="569"/>
      <c r="M896" s="569"/>
      <c r="N896" s="570"/>
      <c r="O896" s="20"/>
      <c r="P896" s="24"/>
    </row>
    <row r="897" spans="1:23" ht="12.75" customHeight="1" x14ac:dyDescent="0.2">
      <c r="B897" s="273"/>
      <c r="C897" s="250"/>
      <c r="D897" s="569" t="s">
        <v>119</v>
      </c>
      <c r="E897" s="1108" t="str">
        <f>Translations!$B$249</f>
        <v>Informations relatives à la méthode appliquée</v>
      </c>
      <c r="F897" s="1108"/>
      <c r="G897" s="1108"/>
      <c r="H897" s="1108"/>
      <c r="I897" s="1108"/>
      <c r="J897" s="1108"/>
      <c r="K897" s="1108"/>
      <c r="L897" s="1108"/>
      <c r="M897" s="1108"/>
      <c r="N897" s="1148"/>
      <c r="O897" s="20"/>
      <c r="P897" s="280"/>
    </row>
    <row r="898" spans="1:23" ht="25.5" customHeight="1" x14ac:dyDescent="0.2">
      <c r="B898" s="273"/>
      <c r="C898" s="250"/>
      <c r="I898" s="1112" t="str">
        <f>Translations!$B$254</f>
        <v>Source de données</v>
      </c>
      <c r="J898" s="1112"/>
      <c r="K898" s="1112" t="str">
        <f>Translations!$B$255</f>
        <v>Autre source de données (le cas échéant)</v>
      </c>
      <c r="L898" s="1112"/>
      <c r="M898" s="1112" t="str">
        <f>Translations!$B$255</f>
        <v>Autre source de données (le cas échéant)</v>
      </c>
      <c r="N898" s="1112"/>
      <c r="O898" s="20"/>
      <c r="P898" s="280"/>
    </row>
    <row r="899" spans="1:23" ht="12.75" customHeight="1" x14ac:dyDescent="0.2">
      <c r="B899" s="273"/>
      <c r="C899" s="250"/>
      <c r="D899" s="569"/>
      <c r="E899" s="135" t="s">
        <v>864</v>
      </c>
      <c r="F899" s="1074" t="str">
        <f>Translations!$B$833</f>
        <v>Apport de combustible et de matières</v>
      </c>
      <c r="G899" s="1074"/>
      <c r="H899" s="1075"/>
      <c r="I899" s="1087"/>
      <c r="J899" s="1088"/>
      <c r="K899" s="1089"/>
      <c r="L899" s="1090"/>
      <c r="M899" s="1089"/>
      <c r="N899" s="1091"/>
      <c r="O899" s="20"/>
    </row>
    <row r="900" spans="1:23" ht="12.75" customHeight="1" x14ac:dyDescent="0.2">
      <c r="B900" s="273"/>
      <c r="C900" s="250"/>
      <c r="D900" s="569"/>
      <c r="E900" s="135" t="s">
        <v>865</v>
      </c>
      <c r="F900" s="1074" t="str">
        <f>Translations!$B$256</f>
        <v>Contenu énergétique</v>
      </c>
      <c r="G900" s="1074"/>
      <c r="H900" s="1075"/>
      <c r="I900" s="1087"/>
      <c r="J900" s="1088"/>
      <c r="K900" s="1089"/>
      <c r="L900" s="1090"/>
      <c r="M900" s="1089"/>
      <c r="N900" s="1091"/>
      <c r="O900" s="20"/>
    </row>
    <row r="901" spans="1:23" ht="12.75" customHeight="1" x14ac:dyDescent="0.2">
      <c r="C901" s="250"/>
      <c r="D901" s="569"/>
      <c r="E901" s="135" t="s">
        <v>866</v>
      </c>
      <c r="F901" s="1074" t="str">
        <f>Translations!$B$826</f>
        <v>Apport d’électricité pour la production de chaleur</v>
      </c>
      <c r="G901" s="1074"/>
      <c r="H901" s="1075"/>
      <c r="I901" s="1087"/>
      <c r="J901" s="1088"/>
      <c r="K901" s="1089"/>
      <c r="L901" s="1090"/>
      <c r="M901" s="1089"/>
      <c r="N901" s="1091"/>
      <c r="O901" s="20"/>
      <c r="W901" s="274"/>
    </row>
    <row r="902" spans="1:23" ht="5.0999999999999996" customHeight="1" x14ac:dyDescent="0.2">
      <c r="B902" s="273"/>
      <c r="C902" s="250"/>
      <c r="D902" s="569"/>
      <c r="N902" s="251"/>
      <c r="O902" s="20"/>
      <c r="P902" s="280"/>
    </row>
    <row r="903" spans="1:23" ht="12.75" customHeight="1" x14ac:dyDescent="0.2">
      <c r="B903" s="273"/>
      <c r="C903" s="250"/>
      <c r="D903" s="569"/>
      <c r="E903" s="135" t="s">
        <v>867</v>
      </c>
      <c r="F903" s="1076" t="str">
        <f>Translations!$B$257</f>
        <v>Description de la méthode appliquée</v>
      </c>
      <c r="G903" s="1076"/>
      <c r="H903" s="1076"/>
      <c r="I903" s="1076"/>
      <c r="J903" s="1076"/>
      <c r="K903" s="1076"/>
      <c r="L903" s="1076"/>
      <c r="M903" s="1076"/>
      <c r="N903" s="1167"/>
      <c r="O903" s="20"/>
      <c r="P903" s="280"/>
    </row>
    <row r="904" spans="1:23" ht="5.0999999999999996" customHeight="1" x14ac:dyDescent="0.2">
      <c r="C904" s="250"/>
      <c r="E904" s="252"/>
      <c r="F904" s="571"/>
      <c r="G904" s="572"/>
      <c r="H904" s="572"/>
      <c r="I904" s="572"/>
      <c r="J904" s="572"/>
      <c r="K904" s="572"/>
      <c r="L904" s="572"/>
      <c r="M904" s="572"/>
      <c r="N904" s="578"/>
      <c r="O904" s="20"/>
    </row>
    <row r="905" spans="1:23" ht="12.75" customHeight="1" x14ac:dyDescent="0.2">
      <c r="C905" s="250"/>
      <c r="D905" s="569"/>
      <c r="E905" s="135"/>
      <c r="F905" s="1135" t="str">
        <f>IF(M877=EUConst_Relevant,HYPERLINK("#" &amp; Q905,EUConst_MsgDescription),"")</f>
        <v/>
      </c>
      <c r="G905" s="1114"/>
      <c r="H905" s="1114"/>
      <c r="I905" s="1114"/>
      <c r="J905" s="1114"/>
      <c r="K905" s="1114"/>
      <c r="L905" s="1114"/>
      <c r="M905" s="1114"/>
      <c r="N905" s="1115"/>
      <c r="O905" s="20"/>
      <c r="P905" s="24" t="s">
        <v>441</v>
      </c>
      <c r="Q905" s="414" t="str">
        <f>"#"&amp;ADDRESS(ROW($C$11),COLUMN($C$11))</f>
        <v>#$C$11</v>
      </c>
    </row>
    <row r="906" spans="1:23" ht="5.0999999999999996" customHeight="1" x14ac:dyDescent="0.2">
      <c r="C906" s="250"/>
      <c r="D906" s="569"/>
      <c r="E906" s="26"/>
      <c r="F906" s="1194"/>
      <c r="G906" s="1194"/>
      <c r="H906" s="1194"/>
      <c r="I906" s="1194"/>
      <c r="J906" s="1194"/>
      <c r="K906" s="1194"/>
      <c r="L906" s="1194"/>
      <c r="M906" s="1194"/>
      <c r="N906" s="1195"/>
      <c r="O906" s="20"/>
      <c r="P906" s="280"/>
    </row>
    <row r="907" spans="1:23" s="278" customFormat="1" ht="50.1" customHeight="1" x14ac:dyDescent="0.2">
      <c r="A907" s="285"/>
      <c r="B907" s="12"/>
      <c r="C907" s="250"/>
      <c r="D907" s="26"/>
      <c r="E907" s="26"/>
      <c r="F907" s="1077"/>
      <c r="G907" s="1078"/>
      <c r="H907" s="1078"/>
      <c r="I907" s="1078"/>
      <c r="J907" s="1078"/>
      <c r="K907" s="1078"/>
      <c r="L907" s="1078"/>
      <c r="M907" s="1078"/>
      <c r="N907" s="1079"/>
      <c r="O907" s="20"/>
      <c r="P907" s="284"/>
      <c r="Q907" s="285"/>
      <c r="R907" s="285"/>
      <c r="S907" s="274"/>
      <c r="T907" s="274"/>
      <c r="U907" s="274"/>
      <c r="V907" s="274"/>
      <c r="W907" s="293"/>
    </row>
    <row r="908" spans="1:23" ht="5.0999999999999996" customHeight="1" x14ac:dyDescent="0.2">
      <c r="C908" s="250"/>
      <c r="D908" s="569"/>
      <c r="N908" s="251"/>
      <c r="O908" s="20"/>
    </row>
    <row r="909" spans="1:23" ht="12.75" customHeight="1" x14ac:dyDescent="0.2">
      <c r="C909" s="250"/>
      <c r="D909" s="569"/>
      <c r="E909" s="135" t="s">
        <v>868</v>
      </c>
      <c r="F909" s="1120" t="str">
        <f>Translations!$B$210</f>
        <v>Référence de fichiers externes, le cas échéant</v>
      </c>
      <c r="G909" s="1120"/>
      <c r="H909" s="1120"/>
      <c r="I909" s="1120"/>
      <c r="J909" s="1120"/>
      <c r="K909" s="1049"/>
      <c r="L909" s="1049"/>
      <c r="M909" s="1049"/>
      <c r="N909" s="1049"/>
      <c r="O909" s="20"/>
      <c r="W909" s="384" t="s">
        <v>417</v>
      </c>
    </row>
    <row r="910" spans="1:23" ht="5.0999999999999996" customHeight="1" thickBot="1" x14ac:dyDescent="0.25">
      <c r="C910" s="250"/>
      <c r="D910" s="569"/>
      <c r="N910" s="251"/>
      <c r="O910" s="20"/>
      <c r="P910" s="280"/>
      <c r="W910" s="274"/>
    </row>
    <row r="911" spans="1:23" ht="12.75" customHeight="1" x14ac:dyDescent="0.2">
      <c r="C911" s="250"/>
      <c r="D911" s="569" t="s">
        <v>119</v>
      </c>
      <c r="E911" s="1102" t="str">
        <f>Translations!$B$258</f>
        <v>La hiérarchie a-t-elle été respectée?</v>
      </c>
      <c r="F911" s="1102"/>
      <c r="G911" s="1102"/>
      <c r="H911" s="1103"/>
      <c r="I911" s="291"/>
      <c r="J911" s="298" t="str">
        <f>Translations!$B$259</f>
        <v xml:space="preserve"> Si tel n'est pas le cas, pourquoi?</v>
      </c>
      <c r="K911" s="1087"/>
      <c r="L911" s="1088"/>
      <c r="M911" s="1088"/>
      <c r="N911" s="1104"/>
      <c r="O911" s="20"/>
      <c r="P911" s="280"/>
      <c r="W911" s="407" t="b">
        <f>AND(I911&lt;&gt;"",I911=TRUE)</f>
        <v>0</v>
      </c>
    </row>
    <row r="912" spans="1:23" ht="5.0999999999999996" customHeight="1" x14ac:dyDescent="0.2">
      <c r="C912" s="250"/>
      <c r="E912" s="575"/>
      <c r="F912" s="575"/>
      <c r="G912" s="575"/>
      <c r="H912" s="575"/>
      <c r="I912" s="575"/>
      <c r="J912" s="575"/>
      <c r="K912" s="575"/>
      <c r="L912" s="575"/>
      <c r="M912" s="575"/>
      <c r="N912" s="583"/>
      <c r="O912" s="20"/>
      <c r="P912" s="280"/>
      <c r="W912" s="403"/>
    </row>
    <row r="913" spans="2:23" ht="12.75" customHeight="1" x14ac:dyDescent="0.2">
      <c r="C913" s="250"/>
      <c r="D913" s="12"/>
      <c r="E913" s="12"/>
      <c r="F913" s="1076" t="str">
        <f>Translations!$B$264</f>
        <v>Autres précisions concernant l’écart pris rapport à la hiérarchie</v>
      </c>
      <c r="G913" s="1076"/>
      <c r="H913" s="1076"/>
      <c r="I913" s="1076"/>
      <c r="J913" s="1076"/>
      <c r="K913" s="1076"/>
      <c r="L913" s="1076"/>
      <c r="M913" s="1076"/>
      <c r="N913" s="1167"/>
      <c r="O913" s="20"/>
      <c r="P913" s="280"/>
      <c r="W913" s="403"/>
    </row>
    <row r="914" spans="2:23" ht="25.5" customHeight="1" thickBot="1" x14ac:dyDescent="0.25">
      <c r="C914" s="250"/>
      <c r="D914" s="12"/>
      <c r="E914" s="12"/>
      <c r="F914" s="1168"/>
      <c r="G914" s="1169"/>
      <c r="H914" s="1169"/>
      <c r="I914" s="1169"/>
      <c r="J914" s="1169"/>
      <c r="K914" s="1169"/>
      <c r="L914" s="1169"/>
      <c r="M914" s="1169"/>
      <c r="N914" s="1170"/>
      <c r="O914" s="20"/>
      <c r="P914" s="280"/>
      <c r="W914" s="300" t="b">
        <f>W911</f>
        <v>0</v>
      </c>
    </row>
    <row r="915" spans="2:23" ht="5.0999999999999996" customHeight="1" x14ac:dyDescent="0.2">
      <c r="C915" s="250"/>
      <c r="D915" s="569"/>
      <c r="N915" s="251"/>
      <c r="O915" s="20"/>
    </row>
    <row r="916" spans="2:23" ht="12.75" customHeight="1" x14ac:dyDescent="0.2">
      <c r="C916" s="250"/>
      <c r="D916" s="27" t="s">
        <v>120</v>
      </c>
      <c r="E916" s="1171" t="str">
        <f>Translations!$B$828</f>
        <v>Description de la méthode utilisée aux fins du suivi des marchandises et produits fabriqués</v>
      </c>
      <c r="F916" s="1171"/>
      <c r="G916" s="1171"/>
      <c r="H916" s="1171"/>
      <c r="I916" s="1171"/>
      <c r="J916" s="1171"/>
      <c r="K916" s="1171"/>
      <c r="L916" s="1171"/>
      <c r="M916" s="1171"/>
      <c r="N916" s="1172"/>
      <c r="O916" s="20"/>
    </row>
    <row r="917" spans="2:23" ht="5.0999999999999996" customHeight="1" x14ac:dyDescent="0.2">
      <c r="C917" s="250"/>
      <c r="E917" s="252"/>
      <c r="F917" s="571"/>
      <c r="G917" s="572"/>
      <c r="H917" s="572"/>
      <c r="I917" s="572"/>
      <c r="J917" s="572"/>
      <c r="K917" s="572"/>
      <c r="L917" s="572"/>
      <c r="M917" s="572"/>
      <c r="N917" s="578"/>
      <c r="O917" s="20"/>
    </row>
    <row r="918" spans="2:23" ht="12.75" customHeight="1" x14ac:dyDescent="0.2">
      <c r="C918" s="250"/>
      <c r="D918" s="569"/>
      <c r="E918" s="135"/>
      <c r="F918" s="1135" t="str">
        <f>IF(M877=EUConst_Relevant,HYPERLINK("#" &amp; Q918,EUConst_MsgDescription),"")</f>
        <v/>
      </c>
      <c r="G918" s="1114"/>
      <c r="H918" s="1114"/>
      <c r="I918" s="1114"/>
      <c r="J918" s="1114"/>
      <c r="K918" s="1114"/>
      <c r="L918" s="1114"/>
      <c r="M918" s="1114"/>
      <c r="N918" s="1115"/>
      <c r="O918" s="20"/>
      <c r="P918" s="24" t="s">
        <v>441</v>
      </c>
      <c r="Q918" s="414" t="str">
        <f>"#"&amp;ADDRESS(ROW($C$11),COLUMN($C$11))</f>
        <v>#$C$11</v>
      </c>
    </row>
    <row r="919" spans="2:23" ht="5.0999999999999996" customHeight="1" x14ac:dyDescent="0.2">
      <c r="C919" s="250"/>
      <c r="D919" s="569"/>
      <c r="E919" s="26"/>
      <c r="F919" s="1194"/>
      <c r="G919" s="1194"/>
      <c r="H919" s="1194"/>
      <c r="I919" s="1194"/>
      <c r="J919" s="1194"/>
      <c r="K919" s="1194"/>
      <c r="L919" s="1194"/>
      <c r="M919" s="1194"/>
      <c r="N919" s="1195"/>
      <c r="O919" s="20"/>
      <c r="P919" s="280"/>
    </row>
    <row r="920" spans="2:23" ht="50.1" customHeight="1" x14ac:dyDescent="0.2">
      <c r="B920" s="273"/>
      <c r="C920" s="250"/>
      <c r="D920" s="569"/>
      <c r="E920" s="296"/>
      <c r="F920" s="1087"/>
      <c r="G920" s="1088"/>
      <c r="H920" s="1088"/>
      <c r="I920" s="1088"/>
      <c r="J920" s="1088"/>
      <c r="K920" s="1088"/>
      <c r="L920" s="1088"/>
      <c r="M920" s="1088"/>
      <c r="N920" s="1104"/>
      <c r="O920" s="20"/>
    </row>
    <row r="921" spans="2:23" ht="5.0999999999999996" customHeight="1" x14ac:dyDescent="0.2">
      <c r="B921" s="273"/>
      <c r="C921" s="385"/>
      <c r="D921" s="387"/>
      <c r="E921" s="392"/>
      <c r="F921" s="580"/>
      <c r="G921" s="580"/>
      <c r="H921" s="580"/>
      <c r="I921" s="580"/>
      <c r="J921" s="580"/>
      <c r="K921" s="580"/>
      <c r="L921" s="580"/>
      <c r="M921" s="580"/>
      <c r="N921" s="393"/>
      <c r="O921" s="20"/>
      <c r="P921" s="280"/>
      <c r="R921" s="285"/>
    </row>
    <row r="922" spans="2:23" ht="12.75" customHeight="1" x14ac:dyDescent="0.2">
      <c r="B922" s="273"/>
      <c r="C922" s="394"/>
      <c r="D922" s="395"/>
      <c r="E922" s="395"/>
      <c r="F922" s="395"/>
      <c r="G922" s="395"/>
      <c r="H922" s="395"/>
      <c r="I922" s="395"/>
      <c r="J922" s="395"/>
      <c r="K922" s="395"/>
      <c r="L922" s="395"/>
      <c r="M922" s="395"/>
      <c r="N922" s="396"/>
      <c r="O922" s="20"/>
    </row>
    <row r="923" spans="2:23" ht="15" customHeight="1" x14ac:dyDescent="0.2">
      <c r="B923" s="273"/>
      <c r="C923" s="354"/>
      <c r="D923" s="1203" t="str">
        <f>Translations!$B$329</f>
        <v>Données requises pour déterminer le taux d’amélioration du référentiel conformément à l’article 10 bis, paragraphe 2, de la directive</v>
      </c>
      <c r="E923" s="1204"/>
      <c r="F923" s="1204"/>
      <c r="G923" s="1204"/>
      <c r="H923" s="1204"/>
      <c r="I923" s="1204"/>
      <c r="J923" s="1204"/>
      <c r="K923" s="1204"/>
      <c r="L923" s="1204"/>
      <c r="M923" s="1204"/>
      <c r="N923" s="1205"/>
      <c r="O923" s="20"/>
    </row>
    <row r="924" spans="2:23" ht="5.0999999999999996" customHeight="1" x14ac:dyDescent="0.2">
      <c r="B924" s="273"/>
      <c r="C924" s="354"/>
      <c r="D924" s="355"/>
      <c r="E924" s="355"/>
      <c r="F924" s="355"/>
      <c r="G924" s="355"/>
      <c r="H924" s="355"/>
      <c r="I924" s="355"/>
      <c r="J924" s="355"/>
      <c r="K924" s="355"/>
      <c r="L924" s="355"/>
      <c r="M924" s="355"/>
      <c r="N924" s="356"/>
      <c r="O924" s="20"/>
    </row>
    <row r="925" spans="2:23" ht="12.75" customHeight="1" x14ac:dyDescent="0.2">
      <c r="B925" s="273"/>
      <c r="C925" s="354"/>
      <c r="D925" s="357" t="s">
        <v>114</v>
      </c>
      <c r="E925" s="1206" t="str">
        <f>Translations!$B$330</f>
        <v>Émissions directement attribuables</v>
      </c>
      <c r="F925" s="1206"/>
      <c r="G925" s="1206"/>
      <c r="H925" s="1206"/>
      <c r="I925" s="1206"/>
      <c r="J925" s="1206"/>
      <c r="K925" s="1206"/>
      <c r="L925" s="1206"/>
      <c r="M925" s="1206"/>
      <c r="N925" s="1207"/>
      <c r="O925" s="20"/>
    </row>
    <row r="926" spans="2:23" ht="12.75" customHeight="1" x14ac:dyDescent="0.2">
      <c r="B926" s="273"/>
      <c r="C926" s="354"/>
      <c r="D926" s="358"/>
      <c r="E926" s="1209" t="str">
        <f>Translations!$B$394</f>
        <v>Pour les besoins spécifiques de la collecte de données aux fins des mesures nationales d’exécution (NIM), la présente section doit couvrir toutes les données fournies dans la section G.(c) du modèle de «collecte des données de référence».</v>
      </c>
      <c r="F926" s="1210"/>
      <c r="G926" s="1210"/>
      <c r="H926" s="1210"/>
      <c r="I926" s="1210"/>
      <c r="J926" s="1210"/>
      <c r="K926" s="1210"/>
      <c r="L926" s="1210"/>
      <c r="M926" s="1210"/>
      <c r="N926" s="1211"/>
      <c r="O926" s="20"/>
      <c r="P926" s="280"/>
      <c r="T926" s="19"/>
    </row>
    <row r="927" spans="2:23" ht="5.0999999999999996" customHeight="1" x14ac:dyDescent="0.2">
      <c r="B927" s="273"/>
      <c r="C927" s="354"/>
      <c r="D927" s="355"/>
      <c r="E927" s="359"/>
      <c r="F927" s="577"/>
      <c r="G927" s="584"/>
      <c r="H927" s="584"/>
      <c r="I927" s="584"/>
      <c r="J927" s="584"/>
      <c r="K927" s="584"/>
      <c r="L927" s="584"/>
      <c r="M927" s="584"/>
      <c r="N927" s="585"/>
      <c r="O927" s="20"/>
    </row>
    <row r="928" spans="2:23" ht="12.75" customHeight="1" x14ac:dyDescent="0.2">
      <c r="B928" s="273"/>
      <c r="C928" s="354"/>
      <c r="D928" s="358"/>
      <c r="E928" s="360"/>
      <c r="F928" s="1135" t="str">
        <f>IF(M877=EUConst_Relevant,HYPERLINK("#" &amp; Q928,EUConst_MsgDescription),"")</f>
        <v/>
      </c>
      <c r="G928" s="1114"/>
      <c r="H928" s="1114"/>
      <c r="I928" s="1114"/>
      <c r="J928" s="1114"/>
      <c r="K928" s="1114"/>
      <c r="L928" s="1114"/>
      <c r="M928" s="1114"/>
      <c r="N928" s="1115"/>
      <c r="O928" s="20"/>
      <c r="P928" s="24" t="s">
        <v>441</v>
      </c>
      <c r="Q928" s="414" t="str">
        <f>"#"&amp;ADDRESS(ROW($C$11),COLUMN($C$11))</f>
        <v>#$C$11</v>
      </c>
    </row>
    <row r="929" spans="2:23" ht="5.0999999999999996" customHeight="1" x14ac:dyDescent="0.2">
      <c r="B929" s="273"/>
      <c r="C929" s="354"/>
      <c r="D929" s="358"/>
      <c r="E929" s="361"/>
      <c r="F929" s="1136"/>
      <c r="G929" s="1136"/>
      <c r="H929" s="1136"/>
      <c r="I929" s="1136"/>
      <c r="J929" s="1136"/>
      <c r="K929" s="1136"/>
      <c r="L929" s="1136"/>
      <c r="M929" s="1136"/>
      <c r="N929" s="1137"/>
      <c r="O929" s="20"/>
      <c r="P929" s="280"/>
    </row>
    <row r="930" spans="2:23" ht="50.1" customHeight="1" x14ac:dyDescent="0.2">
      <c r="B930" s="273"/>
      <c r="C930" s="354"/>
      <c r="D930" s="355"/>
      <c r="E930" s="355"/>
      <c r="F930" s="1117"/>
      <c r="G930" s="1118"/>
      <c r="H930" s="1118"/>
      <c r="I930" s="1118"/>
      <c r="J930" s="1118"/>
      <c r="K930" s="1118"/>
      <c r="L930" s="1118"/>
      <c r="M930" s="1118"/>
      <c r="N930" s="1119"/>
      <c r="O930" s="20"/>
    </row>
    <row r="931" spans="2:23" ht="5.0999999999999996" customHeight="1" x14ac:dyDescent="0.2">
      <c r="B931" s="273"/>
      <c r="C931" s="354"/>
      <c r="D931" s="355"/>
      <c r="E931" s="355"/>
      <c r="F931" s="355"/>
      <c r="G931" s="355"/>
      <c r="H931" s="355"/>
      <c r="I931" s="355"/>
      <c r="J931" s="355"/>
      <c r="K931" s="355"/>
      <c r="L931" s="355"/>
      <c r="M931" s="355"/>
      <c r="N931" s="356"/>
      <c r="O931" s="20"/>
    </row>
    <row r="932" spans="2:23" ht="12.75" customHeight="1" x14ac:dyDescent="0.2">
      <c r="B932" s="273"/>
      <c r="C932" s="354"/>
      <c r="D932" s="355"/>
      <c r="E932" s="355"/>
      <c r="F932" s="1199" t="str">
        <f>Translations!$B$210</f>
        <v>Référence de fichiers externes, le cas échéant</v>
      </c>
      <c r="G932" s="1199"/>
      <c r="H932" s="1199"/>
      <c r="I932" s="1199"/>
      <c r="J932" s="1199"/>
      <c r="K932" s="1049"/>
      <c r="L932" s="1049"/>
      <c r="M932" s="1049"/>
      <c r="N932" s="1049"/>
      <c r="O932" s="20"/>
    </row>
    <row r="933" spans="2:23" ht="5.0999999999999996" customHeight="1" x14ac:dyDescent="0.2">
      <c r="B933" s="273"/>
      <c r="C933" s="354"/>
      <c r="D933" s="358"/>
      <c r="E933" s="355"/>
      <c r="F933" s="355"/>
      <c r="G933" s="355"/>
      <c r="H933" s="355"/>
      <c r="I933" s="355"/>
      <c r="J933" s="355"/>
      <c r="K933" s="355"/>
      <c r="L933" s="355"/>
      <c r="M933" s="355"/>
      <c r="N933" s="356"/>
      <c r="O933" s="20"/>
    </row>
    <row r="934" spans="2:23" ht="5.0999999999999996" customHeight="1" x14ac:dyDescent="0.2">
      <c r="B934" s="273"/>
      <c r="C934" s="351"/>
      <c r="D934" s="364"/>
      <c r="E934" s="352"/>
      <c r="F934" s="352"/>
      <c r="G934" s="352"/>
      <c r="H934" s="352"/>
      <c r="I934" s="352"/>
      <c r="J934" s="352"/>
      <c r="K934" s="352"/>
      <c r="L934" s="352"/>
      <c r="M934" s="352"/>
      <c r="N934" s="353"/>
      <c r="O934" s="20"/>
    </row>
    <row r="935" spans="2:23" ht="12.75" customHeight="1" x14ac:dyDescent="0.2">
      <c r="B935" s="273"/>
      <c r="C935" s="354"/>
      <c r="D935" s="357" t="s">
        <v>115</v>
      </c>
      <c r="E935" s="1216" t="str">
        <f>Translations!$B$831</f>
        <v>Apport d’énergie à cette sous-installation et facteur d’émission pertinent</v>
      </c>
      <c r="F935" s="1216"/>
      <c r="G935" s="1216"/>
      <c r="H935" s="1216"/>
      <c r="I935" s="1216"/>
      <c r="J935" s="1216"/>
      <c r="K935" s="1216"/>
      <c r="L935" s="1216"/>
      <c r="M935" s="1216"/>
      <c r="N935" s="1217"/>
      <c r="O935" s="20"/>
    </row>
    <row r="936" spans="2:23" ht="12.75" customHeight="1" x14ac:dyDescent="0.2">
      <c r="B936" s="273"/>
      <c r="C936" s="354"/>
      <c r="D936" s="355"/>
      <c r="E936" s="1209" t="str">
        <f>Translations!$B$399</f>
        <v>Pour les besoins spécifiques de la collecte de données des NIM, la présente section doit couvrir toutes les données fournies à la section G, point d), dans le «modèle de collecte de données de référence».</v>
      </c>
      <c r="F936" s="1210"/>
      <c r="G936" s="1210"/>
      <c r="H936" s="1210"/>
      <c r="I936" s="1210"/>
      <c r="J936" s="1210"/>
      <c r="K936" s="1210"/>
      <c r="L936" s="1210"/>
      <c r="M936" s="1210"/>
      <c r="N936" s="1211"/>
      <c r="O936" s="20"/>
    </row>
    <row r="937" spans="2:23" ht="12.75" customHeight="1" x14ac:dyDescent="0.2">
      <c r="B937" s="273"/>
      <c r="C937" s="354"/>
      <c r="D937" s="358" t="s">
        <v>118</v>
      </c>
      <c r="E937" s="1140" t="str">
        <f>Translations!$B$249</f>
        <v>Informations relatives à la méthode appliquée</v>
      </c>
      <c r="F937" s="1140"/>
      <c r="G937" s="1140"/>
      <c r="H937" s="1140"/>
      <c r="I937" s="1140"/>
      <c r="J937" s="1140"/>
      <c r="K937" s="1140"/>
      <c r="L937" s="1140"/>
      <c r="M937" s="1140"/>
      <c r="N937" s="1208"/>
      <c r="O937" s="20"/>
      <c r="P937" s="280"/>
    </row>
    <row r="938" spans="2:23" ht="25.5" customHeight="1" x14ac:dyDescent="0.2">
      <c r="B938" s="273"/>
      <c r="C938" s="354"/>
      <c r="D938" s="355"/>
      <c r="E938" s="355"/>
      <c r="F938" s="372"/>
      <c r="G938" s="355"/>
      <c r="H938" s="399" t="str">
        <f>Translations!$B$401</f>
        <v>Pertinent?</v>
      </c>
      <c r="I938" s="1215" t="str">
        <f>Translations!$B$254</f>
        <v>Source de données</v>
      </c>
      <c r="J938" s="1215"/>
      <c r="K938" s="1215" t="str">
        <f>Translations!$B$255</f>
        <v>Autre source de données (le cas échéant)</v>
      </c>
      <c r="L938" s="1215"/>
      <c r="M938" s="1215" t="str">
        <f>Translations!$B$255</f>
        <v>Autre source de données (le cas échéant)</v>
      </c>
      <c r="N938" s="1215"/>
      <c r="O938" s="20"/>
    </row>
    <row r="939" spans="2:23" ht="12.75" customHeight="1" x14ac:dyDescent="0.2">
      <c r="B939" s="273"/>
      <c r="C939" s="354"/>
      <c r="D939" s="358"/>
      <c r="E939" s="360" t="s">
        <v>864</v>
      </c>
      <c r="F939" s="1222" t="str">
        <f>Translations!$B$833</f>
        <v>Apport de combustible et de matières</v>
      </c>
      <c r="G939" s="1222"/>
      <c r="H939" s="1223"/>
      <c r="I939" s="1082"/>
      <c r="J939" s="1083"/>
      <c r="K939" s="1084"/>
      <c r="L939" s="1085"/>
      <c r="M939" s="1084"/>
      <c r="N939" s="1086"/>
      <c r="O939" s="20"/>
    </row>
    <row r="940" spans="2:23" ht="12.75" customHeight="1" x14ac:dyDescent="0.2">
      <c r="B940" s="273"/>
      <c r="C940" s="354"/>
      <c r="D940" s="358"/>
      <c r="E940" s="360" t="s">
        <v>865</v>
      </c>
      <c r="F940" s="1224" t="str">
        <f>Translations!$B$402</f>
        <v>Pouvoir calorifique inférieur</v>
      </c>
      <c r="G940" s="1224"/>
      <c r="H940" s="1225"/>
      <c r="I940" s="1226"/>
      <c r="J940" s="1257"/>
      <c r="K940" s="1138"/>
      <c r="L940" s="1139"/>
      <c r="M940" s="1138"/>
      <c r="N940" s="1139"/>
      <c r="O940" s="20"/>
    </row>
    <row r="941" spans="2:23" ht="12.75" customHeight="1" thickBot="1" x14ac:dyDescent="0.25">
      <c r="B941" s="273"/>
      <c r="C941" s="354"/>
      <c r="D941" s="358"/>
      <c r="E941" s="360" t="s">
        <v>866</v>
      </c>
      <c r="F941" s="1229" t="str">
        <f>Translations!$B$353</f>
        <v>Facteur d’émission pondéré</v>
      </c>
      <c r="G941" s="1229"/>
      <c r="H941" s="1230"/>
      <c r="I941" s="1094"/>
      <c r="J941" s="1095"/>
      <c r="K941" s="1096"/>
      <c r="L941" s="1097"/>
      <c r="M941" s="1096"/>
      <c r="N941" s="1097"/>
      <c r="O941" s="20"/>
    </row>
    <row r="942" spans="2:23" ht="12.75" customHeight="1" x14ac:dyDescent="0.2">
      <c r="B942" s="273"/>
      <c r="C942" s="354"/>
      <c r="D942" s="358"/>
      <c r="E942" s="360" t="s">
        <v>867</v>
      </c>
      <c r="F942" s="1222" t="str">
        <f>Translations!$B$403</f>
        <v>Apport de combustible issu de gaz résiduaires</v>
      </c>
      <c r="G942" s="1223"/>
      <c r="H942" s="1252"/>
      <c r="I942" s="1082"/>
      <c r="J942" s="1255"/>
      <c r="K942" s="1084"/>
      <c r="L942" s="1086"/>
      <c r="M942" s="1084"/>
      <c r="N942" s="1086"/>
      <c r="O942" s="20"/>
      <c r="W942" s="415" t="b">
        <f>AND(H942&lt;&gt;"",H942=FALSE)</f>
        <v>0</v>
      </c>
    </row>
    <row r="943" spans="2:23" ht="12.75" customHeight="1" x14ac:dyDescent="0.2">
      <c r="B943" s="273"/>
      <c r="C943" s="354"/>
      <c r="D943" s="358"/>
      <c r="E943" s="360" t="s">
        <v>868</v>
      </c>
      <c r="F943" s="1224" t="str">
        <f>Translations!$B$402</f>
        <v>Pouvoir calorifique inférieur</v>
      </c>
      <c r="G943" s="1225"/>
      <c r="H943" s="1253"/>
      <c r="I943" s="1226"/>
      <c r="J943" s="1257"/>
      <c r="K943" s="1138"/>
      <c r="L943" s="1139"/>
      <c r="M943" s="1138"/>
      <c r="N943" s="1139"/>
      <c r="O943" s="20"/>
      <c r="W943" s="403" t="b">
        <f>W942</f>
        <v>0</v>
      </c>
    </row>
    <row r="944" spans="2:23" ht="12.75" customHeight="1" thickBot="1" x14ac:dyDescent="0.25">
      <c r="B944" s="273"/>
      <c r="C944" s="354"/>
      <c r="D944" s="358"/>
      <c r="E944" s="360" t="s">
        <v>869</v>
      </c>
      <c r="F944" s="1229" t="str">
        <f>Translations!$B$375</f>
        <v>Facteur d’émission</v>
      </c>
      <c r="G944" s="1230"/>
      <c r="H944" s="1254"/>
      <c r="I944" s="1094"/>
      <c r="J944" s="1095"/>
      <c r="K944" s="1096"/>
      <c r="L944" s="1097"/>
      <c r="M944" s="1096"/>
      <c r="N944" s="1097"/>
      <c r="O944" s="20"/>
      <c r="W944" s="412" t="b">
        <f>W943</f>
        <v>0</v>
      </c>
    </row>
    <row r="945" spans="2:23" ht="12.75" customHeight="1" x14ac:dyDescent="0.2">
      <c r="B945" s="273"/>
      <c r="C945" s="354"/>
      <c r="D945" s="358"/>
      <c r="E945" s="360" t="s">
        <v>870</v>
      </c>
      <c r="F945" s="1230" t="str">
        <f>Translations!$B$837</f>
        <v>Apport d’électricité pour la production de chaleur</v>
      </c>
      <c r="G945" s="1256"/>
      <c r="H945" s="549"/>
      <c r="I945" s="1094"/>
      <c r="J945" s="1095"/>
      <c r="K945" s="1096"/>
      <c r="L945" s="1097"/>
      <c r="M945" s="1096"/>
      <c r="N945" s="1097"/>
      <c r="O945" s="20"/>
      <c r="W945" s="415" t="b">
        <f>AND(H945&lt;&gt;"",H945=FALSE)</f>
        <v>0</v>
      </c>
    </row>
    <row r="946" spans="2:23" ht="5.0999999999999996" customHeight="1" x14ac:dyDescent="0.2">
      <c r="B946" s="273"/>
      <c r="C946" s="354"/>
      <c r="D946" s="358"/>
      <c r="E946" s="355"/>
      <c r="F946" s="355"/>
      <c r="G946" s="355"/>
      <c r="H946" s="355"/>
      <c r="I946" s="355"/>
      <c r="J946" s="355"/>
      <c r="K946" s="355"/>
      <c r="L946" s="355"/>
      <c r="M946" s="355"/>
      <c r="N946" s="356"/>
      <c r="O946" s="20"/>
    </row>
    <row r="947" spans="2:23" ht="12.75" customHeight="1" x14ac:dyDescent="0.2">
      <c r="B947" s="273"/>
      <c r="C947" s="354"/>
      <c r="D947" s="358"/>
      <c r="E947" s="360" t="s">
        <v>871</v>
      </c>
      <c r="F947" s="1218" t="str">
        <f>Translations!$B$257</f>
        <v>Description de la méthode appliquée</v>
      </c>
      <c r="G947" s="1218"/>
      <c r="H947" s="1218"/>
      <c r="I947" s="1218"/>
      <c r="J947" s="1218"/>
      <c r="K947" s="1218"/>
      <c r="L947" s="1218"/>
      <c r="M947" s="1218"/>
      <c r="N947" s="1219"/>
      <c r="O947" s="20"/>
    </row>
    <row r="948" spans="2:23" ht="5.0999999999999996" customHeight="1" x14ac:dyDescent="0.2">
      <c r="B948" s="273"/>
      <c r="C948" s="354"/>
      <c r="D948" s="355"/>
      <c r="E948" s="359"/>
      <c r="F948" s="369"/>
      <c r="G948" s="370"/>
      <c r="H948" s="370"/>
      <c r="I948" s="370"/>
      <c r="J948" s="370"/>
      <c r="K948" s="370"/>
      <c r="L948" s="370"/>
      <c r="M948" s="370"/>
      <c r="N948" s="371"/>
      <c r="O948" s="20"/>
    </row>
    <row r="949" spans="2:23" ht="12.75" customHeight="1" x14ac:dyDescent="0.2">
      <c r="B949" s="273"/>
      <c r="C949" s="354"/>
      <c r="D949" s="358"/>
      <c r="E949" s="360"/>
      <c r="F949" s="1135" t="str">
        <f>IF(M877=EUConst_Relevant,HYPERLINK("#" &amp; Q949,EUConst_MsgDescription),"")</f>
        <v/>
      </c>
      <c r="G949" s="1114"/>
      <c r="H949" s="1114"/>
      <c r="I949" s="1114"/>
      <c r="J949" s="1114"/>
      <c r="K949" s="1114"/>
      <c r="L949" s="1114"/>
      <c r="M949" s="1114"/>
      <c r="N949" s="1115"/>
      <c r="O949" s="20"/>
      <c r="P949" s="24" t="s">
        <v>441</v>
      </c>
      <c r="Q949" s="414" t="str">
        <f>"#"&amp;ADDRESS(ROW($C$11),COLUMN($C$11))</f>
        <v>#$C$11</v>
      </c>
    </row>
    <row r="950" spans="2:23" ht="5.0999999999999996" customHeight="1" x14ac:dyDescent="0.2">
      <c r="B950" s="273"/>
      <c r="C950" s="354"/>
      <c r="D950" s="358"/>
      <c r="E950" s="361"/>
      <c r="F950" s="1136"/>
      <c r="G950" s="1136"/>
      <c r="H950" s="1136"/>
      <c r="I950" s="1136"/>
      <c r="J950" s="1136"/>
      <c r="K950" s="1136"/>
      <c r="L950" s="1136"/>
      <c r="M950" s="1136"/>
      <c r="N950" s="1137"/>
      <c r="O950" s="20"/>
      <c r="P950" s="280"/>
    </row>
    <row r="951" spans="2:23" ht="50.1" customHeight="1" x14ac:dyDescent="0.2">
      <c r="B951" s="273"/>
      <c r="C951" s="354"/>
      <c r="D951" s="361"/>
      <c r="E951" s="361"/>
      <c r="F951" s="1077"/>
      <c r="G951" s="1078"/>
      <c r="H951" s="1078"/>
      <c r="I951" s="1078"/>
      <c r="J951" s="1078"/>
      <c r="K951" s="1078"/>
      <c r="L951" s="1078"/>
      <c r="M951" s="1078"/>
      <c r="N951" s="1079"/>
      <c r="O951" s="20"/>
    </row>
    <row r="952" spans="2:23" ht="5.0999999999999996" customHeight="1" x14ac:dyDescent="0.2">
      <c r="B952" s="273"/>
      <c r="C952" s="354"/>
      <c r="D952" s="358"/>
      <c r="E952" s="355"/>
      <c r="F952" s="355"/>
      <c r="G952" s="355"/>
      <c r="H952" s="355"/>
      <c r="I952" s="355"/>
      <c r="J952" s="355"/>
      <c r="K952" s="355"/>
      <c r="L952" s="355"/>
      <c r="M952" s="355"/>
      <c r="N952" s="356"/>
      <c r="O952" s="20"/>
    </row>
    <row r="953" spans="2:23" ht="12.75" customHeight="1" x14ac:dyDescent="0.2">
      <c r="B953" s="273"/>
      <c r="C953" s="354"/>
      <c r="D953" s="358"/>
      <c r="E953" s="360"/>
      <c r="F953" s="1199" t="str">
        <f>Translations!$B$210</f>
        <v>Référence de fichiers externes, le cas échéant</v>
      </c>
      <c r="G953" s="1199"/>
      <c r="H953" s="1199"/>
      <c r="I953" s="1199"/>
      <c r="J953" s="1199"/>
      <c r="K953" s="1049"/>
      <c r="L953" s="1049"/>
      <c r="M953" s="1049"/>
      <c r="N953" s="1049"/>
      <c r="O953" s="20"/>
      <c r="W953" s="384" t="s">
        <v>417</v>
      </c>
    </row>
    <row r="954" spans="2:23" ht="5.0999999999999996" customHeight="1" thickBot="1" x14ac:dyDescent="0.25">
      <c r="B954" s="273"/>
      <c r="C954" s="354"/>
      <c r="D954" s="358"/>
      <c r="E954" s="355"/>
      <c r="F954" s="355"/>
      <c r="G954" s="355"/>
      <c r="H954" s="355"/>
      <c r="I954" s="355"/>
      <c r="J954" s="355"/>
      <c r="K954" s="355"/>
      <c r="L954" s="355"/>
      <c r="M954" s="355"/>
      <c r="N954" s="356"/>
      <c r="O954" s="20"/>
      <c r="P954" s="280"/>
      <c r="W954" s="274"/>
    </row>
    <row r="955" spans="2:23" ht="12.75" customHeight="1" x14ac:dyDescent="0.2">
      <c r="B955" s="273"/>
      <c r="C955" s="354"/>
      <c r="D955" s="358" t="s">
        <v>119</v>
      </c>
      <c r="E955" s="1220" t="str">
        <f>Translations!$B$258</f>
        <v>La hiérarchie a-t-elle été respectée?</v>
      </c>
      <c r="F955" s="1220"/>
      <c r="G955" s="1220"/>
      <c r="H955" s="1221"/>
      <c r="I955" s="291"/>
      <c r="J955" s="366" t="str">
        <f>Translations!$B$259</f>
        <v xml:space="preserve"> Si tel n'est pas le cas, pourquoi?</v>
      </c>
      <c r="K955" s="1087"/>
      <c r="L955" s="1088"/>
      <c r="M955" s="1088"/>
      <c r="N955" s="1104"/>
      <c r="O955" s="20"/>
      <c r="P955" s="280"/>
      <c r="W955" s="407" t="b">
        <f>AND(I955&lt;&gt;"",I955=TRUE)</f>
        <v>0</v>
      </c>
    </row>
    <row r="956" spans="2:23" ht="5.0999999999999996" customHeight="1" x14ac:dyDescent="0.2">
      <c r="B956" s="273"/>
      <c r="C956" s="354"/>
      <c r="D956" s="355"/>
      <c r="E956" s="581"/>
      <c r="F956" s="581"/>
      <c r="G956" s="581"/>
      <c r="H956" s="581"/>
      <c r="I956" s="581"/>
      <c r="J956" s="581"/>
      <c r="K956" s="581"/>
      <c r="L956" s="581"/>
      <c r="M956" s="581"/>
      <c r="N956" s="582"/>
      <c r="O956" s="20"/>
      <c r="P956" s="280"/>
      <c r="V956" s="285"/>
      <c r="W956" s="403"/>
    </row>
    <row r="957" spans="2:23" ht="12.75" customHeight="1" x14ac:dyDescent="0.2">
      <c r="B957" s="273"/>
      <c r="C957" s="354"/>
      <c r="D957" s="367"/>
      <c r="E957" s="367"/>
      <c r="F957" s="1218" t="str">
        <f>Translations!$B$264</f>
        <v>Autres précisions concernant l’écart pris rapport à la hiérarchie</v>
      </c>
      <c r="G957" s="1218"/>
      <c r="H957" s="1218"/>
      <c r="I957" s="1218"/>
      <c r="J957" s="1218"/>
      <c r="K957" s="1218"/>
      <c r="L957" s="1218"/>
      <c r="M957" s="1218"/>
      <c r="N957" s="1219"/>
      <c r="O957" s="20"/>
      <c r="P957" s="280"/>
      <c r="V957" s="285"/>
      <c r="W957" s="403"/>
    </row>
    <row r="958" spans="2:23" ht="25.5" customHeight="1" thickBot="1" x14ac:dyDescent="0.25">
      <c r="B958" s="273"/>
      <c r="C958" s="354"/>
      <c r="D958" s="367"/>
      <c r="E958" s="367"/>
      <c r="F958" s="1077"/>
      <c r="G958" s="1078"/>
      <c r="H958" s="1078"/>
      <c r="I958" s="1078"/>
      <c r="J958" s="1078"/>
      <c r="K958" s="1078"/>
      <c r="L958" s="1078"/>
      <c r="M958" s="1078"/>
      <c r="N958" s="1079"/>
      <c r="O958" s="20"/>
      <c r="P958" s="280"/>
      <c r="V958" s="285"/>
      <c r="W958" s="300" t="b">
        <f>W955</f>
        <v>0</v>
      </c>
    </row>
    <row r="959" spans="2:23" ht="5.0999999999999996" customHeight="1" x14ac:dyDescent="0.2">
      <c r="B959" s="273"/>
      <c r="C959" s="354"/>
      <c r="D959" s="358"/>
      <c r="E959" s="355"/>
      <c r="F959" s="355"/>
      <c r="G959" s="355"/>
      <c r="H959" s="355"/>
      <c r="I959" s="355"/>
      <c r="J959" s="355"/>
      <c r="K959" s="355"/>
      <c r="L959" s="355"/>
      <c r="M959" s="355"/>
      <c r="N959" s="356"/>
      <c r="O959" s="20"/>
      <c r="W959" s="406"/>
    </row>
    <row r="960" spans="2:23" ht="5.0999999999999996" customHeight="1" x14ac:dyDescent="0.2">
      <c r="B960" s="273"/>
      <c r="C960" s="351"/>
      <c r="D960" s="364"/>
      <c r="E960" s="352"/>
      <c r="F960" s="352"/>
      <c r="G960" s="352"/>
      <c r="H960" s="352"/>
      <c r="I960" s="352"/>
      <c r="J960" s="352"/>
      <c r="K960" s="352"/>
      <c r="L960" s="352"/>
      <c r="M960" s="352"/>
      <c r="N960" s="353"/>
      <c r="O960" s="20"/>
    </row>
    <row r="961" spans="1:23" ht="12.75" customHeight="1" x14ac:dyDescent="0.2">
      <c r="B961" s="273"/>
      <c r="C961" s="354"/>
      <c r="D961" s="357" t="s">
        <v>116</v>
      </c>
      <c r="E961" s="1216" t="str">
        <f>Translations!$B$362</f>
        <v>Chaleur mesurable exportée</v>
      </c>
      <c r="F961" s="1216"/>
      <c r="G961" s="1216"/>
      <c r="H961" s="1216"/>
      <c r="I961" s="1216"/>
      <c r="J961" s="1216"/>
      <c r="K961" s="1216"/>
      <c r="L961" s="1216"/>
      <c r="M961" s="1216"/>
      <c r="N961" s="1217"/>
      <c r="O961" s="20"/>
      <c r="P961" s="280"/>
      <c r="S961" s="285"/>
      <c r="T961" s="285"/>
    </row>
    <row r="962" spans="1:23" ht="12.75" customHeight="1" x14ac:dyDescent="0.2">
      <c r="B962" s="273"/>
      <c r="C962" s="354"/>
      <c r="D962" s="355"/>
      <c r="E962" s="1209" t="str">
        <f>Translations!$B$405</f>
        <v>Pour les besoins spécifiques de la collecte de données des NIM, la présente section doit couvrir toutes les données fournies à la section G, point e), dans le «modèle de collecte de données de référence».</v>
      </c>
      <c r="F962" s="1210"/>
      <c r="G962" s="1210"/>
      <c r="H962" s="1210"/>
      <c r="I962" s="1210"/>
      <c r="J962" s="1210"/>
      <c r="K962" s="1210"/>
      <c r="L962" s="1210"/>
      <c r="M962" s="1210"/>
      <c r="N962" s="1211"/>
      <c r="O962" s="20"/>
      <c r="P962" s="280"/>
    </row>
    <row r="963" spans="1:23" ht="12.75" customHeight="1" x14ac:dyDescent="0.2">
      <c r="B963" s="273"/>
      <c r="C963" s="354"/>
      <c r="D963" s="358" t="s">
        <v>118</v>
      </c>
      <c r="E963" s="1140" t="str">
        <f>Translations!$B$409</f>
        <v>D'autres flux de chaleur mesurable sont-ils pertinents pour cette sous-installation?</v>
      </c>
      <c r="F963" s="1140"/>
      <c r="G963" s="1140"/>
      <c r="H963" s="1140"/>
      <c r="I963" s="1140"/>
      <c r="J963" s="1140"/>
      <c r="K963" s="1140"/>
      <c r="L963" s="1140"/>
      <c r="M963" s="1141"/>
      <c r="N963" s="1141"/>
      <c r="O963" s="20"/>
      <c r="P963" s="280"/>
    </row>
    <row r="964" spans="1:23" ht="12.75" customHeight="1" x14ac:dyDescent="0.2">
      <c r="B964" s="273"/>
      <c r="C964" s="354"/>
      <c r="D964" s="358"/>
      <c r="E964" s="355"/>
      <c r="F964" s="355"/>
      <c r="G964" s="355"/>
      <c r="H964" s="355"/>
      <c r="I964" s="355"/>
      <c r="J964" s="1121" t="str">
        <f>IF(M877=EUConst_NotRelevant,"",IF(AND(M963&lt;&gt;"",M963=FALSE),HYPERLINK("#" &amp; Q964,EUconst_MsgGoOn),""))</f>
        <v/>
      </c>
      <c r="K964" s="1122"/>
      <c r="L964" s="1122"/>
      <c r="M964" s="1122"/>
      <c r="N964" s="1123"/>
      <c r="O964" s="20"/>
      <c r="P964" s="24" t="s">
        <v>441</v>
      </c>
      <c r="Q964" s="414" t="str">
        <f>Q878</f>
        <v>#JUMP_G8</v>
      </c>
    </row>
    <row r="965" spans="1:23" ht="5.0999999999999996" customHeight="1" x14ac:dyDescent="0.2">
      <c r="C965" s="354"/>
      <c r="D965" s="358"/>
      <c r="E965" s="358"/>
      <c r="F965" s="358"/>
      <c r="G965" s="358"/>
      <c r="H965" s="358"/>
      <c r="I965" s="358"/>
      <c r="J965" s="358"/>
      <c r="K965" s="358"/>
      <c r="L965" s="358"/>
      <c r="M965" s="358"/>
      <c r="N965" s="365"/>
      <c r="O965" s="20"/>
      <c r="P965" s="24"/>
    </row>
    <row r="966" spans="1:23" ht="12.75" customHeight="1" x14ac:dyDescent="0.2">
      <c r="C966" s="354"/>
      <c r="D966" s="358" t="s">
        <v>119</v>
      </c>
      <c r="E966" s="1140" t="str">
        <f>Translations!$B$249</f>
        <v>Informations relatives à la méthode appliquée</v>
      </c>
      <c r="F966" s="1140"/>
      <c r="G966" s="1140"/>
      <c r="H966" s="1140"/>
      <c r="I966" s="1140"/>
      <c r="J966" s="1140"/>
      <c r="K966" s="1140"/>
      <c r="L966" s="1140"/>
      <c r="M966" s="1140"/>
      <c r="N966" s="1208"/>
      <c r="O966" s="20"/>
      <c r="P966" s="280"/>
    </row>
    <row r="967" spans="1:23" ht="25.5" customHeight="1" thickBot="1" x14ac:dyDescent="0.25">
      <c r="C967" s="354"/>
      <c r="D967" s="355"/>
      <c r="E967" s="355"/>
      <c r="F967" s="355"/>
      <c r="G967" s="355"/>
      <c r="H967" s="355"/>
      <c r="I967" s="1215" t="str">
        <f>Translations!$B$254</f>
        <v>Source de données</v>
      </c>
      <c r="J967" s="1215"/>
      <c r="K967" s="1215" t="str">
        <f>Translations!$B$255</f>
        <v>Autre source de données (le cas échéant)</v>
      </c>
      <c r="L967" s="1215"/>
      <c r="M967" s="1215" t="str">
        <f>Translations!$B$255</f>
        <v>Autre source de données (le cas échéant)</v>
      </c>
      <c r="N967" s="1215"/>
      <c r="O967" s="20"/>
      <c r="P967" s="280"/>
      <c r="W967" s="293" t="s">
        <v>417</v>
      </c>
    </row>
    <row r="968" spans="1:23" ht="12.75" customHeight="1" thickBot="1" x14ac:dyDescent="0.25">
      <c r="C968" s="354"/>
      <c r="D968" s="358"/>
      <c r="E968" s="360" t="s">
        <v>864</v>
      </c>
      <c r="F968" s="1222" t="str">
        <f>Translations!$B$422</f>
        <v>Chaleur exportée</v>
      </c>
      <c r="G968" s="1222"/>
      <c r="H968" s="1223"/>
      <c r="I968" s="1082"/>
      <c r="J968" s="1083"/>
      <c r="K968" s="1084"/>
      <c r="L968" s="1085"/>
      <c r="M968" s="1084"/>
      <c r="N968" s="1086"/>
      <c r="O968" s="20"/>
      <c r="V968" s="413" t="b">
        <f>OR(AND(M963&lt;&gt;"",M963=FALSE))</f>
        <v>0</v>
      </c>
      <c r="W968" s="407" t="b">
        <f>OR(AND(M963&lt;&gt;"",M963=FALSE),AND(H968&lt;&gt;"",H968=FALSE))</f>
        <v>0</v>
      </c>
    </row>
    <row r="969" spans="1:23" ht="12.75" customHeight="1" x14ac:dyDescent="0.2">
      <c r="C969" s="354"/>
      <c r="D969" s="358"/>
      <c r="E969" s="360" t="s">
        <v>865</v>
      </c>
      <c r="F969" s="1229" t="str">
        <f>Translations!$B$274</f>
        <v xml:space="preserve">Flux de chaleur mesurable nette </v>
      </c>
      <c r="G969" s="1229"/>
      <c r="H969" s="1230"/>
      <c r="I969" s="1094"/>
      <c r="J969" s="1095"/>
      <c r="K969" s="1096"/>
      <c r="L969" s="1097"/>
      <c r="M969" s="1096"/>
      <c r="N969" s="1097"/>
      <c r="O969" s="20"/>
      <c r="W969" s="408" t="b">
        <f>W968</f>
        <v>0</v>
      </c>
    </row>
    <row r="970" spans="1:23" ht="5.0999999999999996" customHeight="1" x14ac:dyDescent="0.2">
      <c r="C970" s="354"/>
      <c r="D970" s="358"/>
      <c r="E970" s="355"/>
      <c r="F970" s="355"/>
      <c r="G970" s="355"/>
      <c r="H970" s="355"/>
      <c r="I970" s="355"/>
      <c r="J970" s="355"/>
      <c r="K970" s="355"/>
      <c r="L970" s="355"/>
      <c r="M970" s="355"/>
      <c r="N970" s="356"/>
      <c r="O970" s="20"/>
      <c r="P970" s="280"/>
      <c r="W970" s="403"/>
    </row>
    <row r="971" spans="1:23" ht="12.75" customHeight="1" x14ac:dyDescent="0.2">
      <c r="C971" s="354"/>
      <c r="D971" s="358"/>
      <c r="E971" s="360" t="s">
        <v>866</v>
      </c>
      <c r="F971" s="1218" t="str">
        <f>Translations!$B$257</f>
        <v>Description de la méthode appliquée</v>
      </c>
      <c r="G971" s="1218"/>
      <c r="H971" s="1218"/>
      <c r="I971" s="1218"/>
      <c r="J971" s="1218"/>
      <c r="K971" s="1218"/>
      <c r="L971" s="1218"/>
      <c r="M971" s="1218"/>
      <c r="N971" s="1219"/>
      <c r="O971" s="20"/>
      <c r="P971" s="280"/>
      <c r="W971" s="403"/>
    </row>
    <row r="972" spans="1:23" ht="5.0999999999999996" customHeight="1" x14ac:dyDescent="0.2">
      <c r="C972" s="354"/>
      <c r="D972" s="355"/>
      <c r="E972" s="359"/>
      <c r="F972" s="577"/>
      <c r="G972" s="584"/>
      <c r="H972" s="584"/>
      <c r="I972" s="584"/>
      <c r="J972" s="584"/>
      <c r="K972" s="584"/>
      <c r="L972" s="584"/>
      <c r="M972" s="584"/>
      <c r="N972" s="585"/>
      <c r="O972" s="20"/>
      <c r="W972" s="403"/>
    </row>
    <row r="973" spans="1:23" ht="12.75" customHeight="1" x14ac:dyDescent="0.2">
      <c r="C973" s="354"/>
      <c r="D973" s="358"/>
      <c r="E973" s="360"/>
      <c r="F973" s="1135" t="str">
        <f>IF(M877=EUConst_Relevant,HYPERLINK("#" &amp; Q973,EUConst_MsgDescription),"")</f>
        <v/>
      </c>
      <c r="G973" s="1114"/>
      <c r="H973" s="1114"/>
      <c r="I973" s="1114"/>
      <c r="J973" s="1114"/>
      <c r="K973" s="1114"/>
      <c r="L973" s="1114"/>
      <c r="M973" s="1114"/>
      <c r="N973" s="1115"/>
      <c r="O973" s="20"/>
      <c r="P973" s="24" t="s">
        <v>441</v>
      </c>
      <c r="Q973" s="414" t="str">
        <f>"#"&amp;ADDRESS(ROW($C$11),COLUMN($C$11))</f>
        <v>#$C$11</v>
      </c>
      <c r="W973" s="403"/>
    </row>
    <row r="974" spans="1:23" ht="5.0999999999999996" customHeight="1" x14ac:dyDescent="0.2">
      <c r="C974" s="354"/>
      <c r="D974" s="358"/>
      <c r="E974" s="361"/>
      <c r="F974" s="1136"/>
      <c r="G974" s="1136"/>
      <c r="H974" s="1136"/>
      <c r="I974" s="1136"/>
      <c r="J974" s="1136"/>
      <c r="K974" s="1136"/>
      <c r="L974" s="1136"/>
      <c r="M974" s="1136"/>
      <c r="N974" s="1137"/>
      <c r="O974" s="20"/>
      <c r="P974" s="280"/>
      <c r="W974" s="403"/>
    </row>
    <row r="975" spans="1:23" s="278" customFormat="1" ht="50.1" customHeight="1" x14ac:dyDescent="0.2">
      <c r="A975" s="285"/>
      <c r="B975" s="12"/>
      <c r="C975" s="354"/>
      <c r="D975" s="361"/>
      <c r="E975" s="361"/>
      <c r="F975" s="1077"/>
      <c r="G975" s="1078"/>
      <c r="H975" s="1078"/>
      <c r="I975" s="1078"/>
      <c r="J975" s="1078"/>
      <c r="K975" s="1078"/>
      <c r="L975" s="1078"/>
      <c r="M975" s="1078"/>
      <c r="N975" s="1079"/>
      <c r="O975" s="20"/>
      <c r="P975" s="284"/>
      <c r="Q975" s="285"/>
      <c r="R975" s="285"/>
      <c r="S975" s="274"/>
      <c r="T975" s="274"/>
      <c r="U975" s="285"/>
      <c r="V975" s="285"/>
      <c r="W975" s="409" t="b">
        <f>V968</f>
        <v>0</v>
      </c>
    </row>
    <row r="976" spans="1:23" ht="5.0999999999999996" customHeight="1" x14ac:dyDescent="0.2">
      <c r="C976" s="354"/>
      <c r="D976" s="358"/>
      <c r="E976" s="355"/>
      <c r="F976" s="355"/>
      <c r="G976" s="355"/>
      <c r="H976" s="355"/>
      <c r="I976" s="355"/>
      <c r="J976" s="355"/>
      <c r="K976" s="355"/>
      <c r="L976" s="355"/>
      <c r="M976" s="355"/>
      <c r="N976" s="356"/>
      <c r="O976" s="20"/>
      <c r="W976" s="403"/>
    </row>
    <row r="977" spans="1:25" ht="12.75" customHeight="1" x14ac:dyDescent="0.2">
      <c r="C977" s="354"/>
      <c r="D977" s="358"/>
      <c r="E977" s="360"/>
      <c r="F977" s="1199" t="str">
        <f>Translations!$B$210</f>
        <v>Référence de fichiers externes, le cas échéant</v>
      </c>
      <c r="G977" s="1199"/>
      <c r="H977" s="1199"/>
      <c r="I977" s="1199"/>
      <c r="J977" s="1199"/>
      <c r="K977" s="1049"/>
      <c r="L977" s="1049"/>
      <c r="M977" s="1049"/>
      <c r="N977" s="1049"/>
      <c r="O977" s="20"/>
      <c r="W977" s="409" t="b">
        <f>W975</f>
        <v>0</v>
      </c>
    </row>
    <row r="978" spans="1:25" ht="5.0999999999999996" customHeight="1" thickBot="1" x14ac:dyDescent="0.25">
      <c r="C978" s="354"/>
      <c r="D978" s="358"/>
      <c r="E978" s="355"/>
      <c r="F978" s="355"/>
      <c r="G978" s="355"/>
      <c r="H978" s="355"/>
      <c r="I978" s="355"/>
      <c r="J978" s="355"/>
      <c r="K978" s="355"/>
      <c r="L978" s="355"/>
      <c r="M978" s="355"/>
      <c r="N978" s="356"/>
      <c r="O978" s="20"/>
      <c r="P978" s="280"/>
      <c r="V978" s="285"/>
      <c r="W978" s="403"/>
    </row>
    <row r="979" spans="1:25" ht="12.75" customHeight="1" thickBot="1" x14ac:dyDescent="0.25">
      <c r="C979" s="354"/>
      <c r="D979" s="358" t="s">
        <v>119</v>
      </c>
      <c r="E979" s="1220" t="str">
        <f>Translations!$B$258</f>
        <v>La hiérarchie a-t-elle été respectée?</v>
      </c>
      <c r="F979" s="1220"/>
      <c r="G979" s="1220"/>
      <c r="H979" s="1221"/>
      <c r="I979" s="291"/>
      <c r="J979" s="366" t="str">
        <f>Translations!$B$259</f>
        <v xml:space="preserve"> Si tel n'est pas le cas, pourquoi?</v>
      </c>
      <c r="K979" s="1087"/>
      <c r="L979" s="1088"/>
      <c r="M979" s="1088"/>
      <c r="N979" s="1104"/>
      <c r="O979" s="20"/>
      <c r="P979" s="280"/>
      <c r="V979" s="411" t="b">
        <f>W977</f>
        <v>0</v>
      </c>
      <c r="W979" s="404" t="b">
        <f>OR(W975,AND(I979&lt;&gt;"",I979=TRUE))</f>
        <v>0</v>
      </c>
    </row>
    <row r="980" spans="1:25" ht="5.0999999999999996" customHeight="1" x14ac:dyDescent="0.2">
      <c r="C980" s="354"/>
      <c r="D980" s="355"/>
      <c r="E980" s="581"/>
      <c r="F980" s="581"/>
      <c r="G980" s="581"/>
      <c r="H980" s="581"/>
      <c r="I980" s="581"/>
      <c r="J980" s="581"/>
      <c r="K980" s="581"/>
      <c r="L980" s="581"/>
      <c r="M980" s="581"/>
      <c r="N980" s="582"/>
      <c r="O980" s="20"/>
      <c r="P980" s="280"/>
      <c r="V980" s="285"/>
      <c r="W980" s="403"/>
    </row>
    <row r="981" spans="1:25" ht="12.75" customHeight="1" x14ac:dyDescent="0.2">
      <c r="C981" s="354"/>
      <c r="D981" s="367"/>
      <c r="E981" s="367"/>
      <c r="F981" s="1218" t="str">
        <f>Translations!$B$264</f>
        <v>Autres précisions concernant l’écart pris rapport à la hiérarchie</v>
      </c>
      <c r="G981" s="1218"/>
      <c r="H981" s="1218"/>
      <c r="I981" s="1218"/>
      <c r="J981" s="1218"/>
      <c r="K981" s="1218"/>
      <c r="L981" s="1218"/>
      <c r="M981" s="1218"/>
      <c r="N981" s="1219"/>
      <c r="O981" s="20"/>
      <c r="P981" s="280"/>
      <c r="V981" s="285"/>
      <c r="W981" s="403"/>
    </row>
    <row r="982" spans="1:25" ht="25.5" customHeight="1" x14ac:dyDescent="0.2">
      <c r="C982" s="354"/>
      <c r="D982" s="367"/>
      <c r="E982" s="367"/>
      <c r="F982" s="1077"/>
      <c r="G982" s="1078"/>
      <c r="H982" s="1078"/>
      <c r="I982" s="1078"/>
      <c r="J982" s="1078"/>
      <c r="K982" s="1078"/>
      <c r="L982" s="1078"/>
      <c r="M982" s="1078"/>
      <c r="N982" s="1079"/>
      <c r="O982" s="20"/>
      <c r="P982" s="280"/>
      <c r="V982" s="285"/>
      <c r="W982" s="409" t="b">
        <f>W979</f>
        <v>0</v>
      </c>
    </row>
    <row r="983" spans="1:25" ht="5.0999999999999996" customHeight="1" x14ac:dyDescent="0.2">
      <c r="C983" s="354"/>
      <c r="D983" s="355"/>
      <c r="E983" s="581"/>
      <c r="F983" s="581"/>
      <c r="G983" s="581"/>
      <c r="H983" s="581"/>
      <c r="I983" s="581"/>
      <c r="J983" s="581"/>
      <c r="K983" s="581"/>
      <c r="L983" s="581"/>
      <c r="M983" s="581"/>
      <c r="N983" s="582"/>
      <c r="O983" s="20"/>
      <c r="P983" s="280"/>
      <c r="V983" s="285"/>
      <c r="W983" s="403"/>
    </row>
    <row r="984" spans="1:25" ht="12.75" customHeight="1" x14ac:dyDescent="0.2">
      <c r="C984" s="354"/>
      <c r="D984" s="358" t="s">
        <v>120</v>
      </c>
      <c r="E984" s="1140" t="str">
        <f>Translations!$B$363</f>
        <v>Description de la méthode de détermination des facteurs d’émission correspondants conformément à l’annexe VII, sections 10.1.2 et 10.1.3, des RATG.</v>
      </c>
      <c r="F984" s="1140"/>
      <c r="G984" s="1140"/>
      <c r="H984" s="1140"/>
      <c r="I984" s="1140"/>
      <c r="J984" s="1140"/>
      <c r="K984" s="1140"/>
      <c r="L984" s="1140"/>
      <c r="M984" s="1140"/>
      <c r="N984" s="1208"/>
      <c r="O984" s="20"/>
      <c r="P984" s="280"/>
      <c r="V984" s="285"/>
      <c r="W984" s="403"/>
    </row>
    <row r="985" spans="1:25" ht="5.0999999999999996" customHeight="1" x14ac:dyDescent="0.2">
      <c r="C985" s="354"/>
      <c r="D985" s="355"/>
      <c r="E985" s="359"/>
      <c r="F985" s="577"/>
      <c r="G985" s="584"/>
      <c r="H985" s="584"/>
      <c r="I985" s="584"/>
      <c r="J985" s="584"/>
      <c r="K985" s="584"/>
      <c r="L985" s="584"/>
      <c r="M985" s="584"/>
      <c r="N985" s="585"/>
      <c r="O985" s="20"/>
      <c r="W985" s="403"/>
    </row>
    <row r="986" spans="1:25" ht="12.75" customHeight="1" x14ac:dyDescent="0.2">
      <c r="C986" s="354"/>
      <c r="D986" s="358"/>
      <c r="E986" s="360"/>
      <c r="F986" s="1135" t="str">
        <f>IF(M877=EUConst_Relevant,HYPERLINK("#" &amp; Q986,EUConst_MsgDescription),"")</f>
        <v/>
      </c>
      <c r="G986" s="1114"/>
      <c r="H986" s="1114"/>
      <c r="I986" s="1114"/>
      <c r="J986" s="1114"/>
      <c r="K986" s="1114"/>
      <c r="L986" s="1114"/>
      <c r="M986" s="1114"/>
      <c r="N986" s="1115"/>
      <c r="O986" s="20"/>
      <c r="P986" s="24" t="s">
        <v>441</v>
      </c>
      <c r="Q986" s="414" t="str">
        <f>"#"&amp;ADDRESS(ROW($C$11),COLUMN($C$11))</f>
        <v>#$C$11</v>
      </c>
      <c r="W986" s="403"/>
    </row>
    <row r="987" spans="1:25" ht="5.0999999999999996" customHeight="1" x14ac:dyDescent="0.2">
      <c r="C987" s="354"/>
      <c r="D987" s="358"/>
      <c r="E987" s="361"/>
      <c r="F987" s="1136"/>
      <c r="G987" s="1136"/>
      <c r="H987" s="1136"/>
      <c r="I987" s="1136"/>
      <c r="J987" s="1136"/>
      <c r="K987" s="1136"/>
      <c r="L987" s="1136"/>
      <c r="M987" s="1136"/>
      <c r="N987" s="1137"/>
      <c r="O987" s="20"/>
      <c r="P987" s="280"/>
      <c r="W987" s="403"/>
    </row>
    <row r="988" spans="1:25" s="278" customFormat="1" ht="50.1" customHeight="1" x14ac:dyDescent="0.2">
      <c r="A988" s="285"/>
      <c r="B988" s="12"/>
      <c r="C988" s="354"/>
      <c r="D988" s="367"/>
      <c r="E988" s="368"/>
      <c r="F988" s="1077"/>
      <c r="G988" s="1078"/>
      <c r="H988" s="1078"/>
      <c r="I988" s="1078"/>
      <c r="J988" s="1078"/>
      <c r="K988" s="1078"/>
      <c r="L988" s="1078"/>
      <c r="M988" s="1078"/>
      <c r="N988" s="1079"/>
      <c r="O988" s="20"/>
      <c r="P988" s="301"/>
      <c r="Q988" s="274"/>
      <c r="R988" s="285"/>
      <c r="S988" s="274"/>
      <c r="T988" s="274"/>
      <c r="U988" s="285"/>
      <c r="V988" s="285"/>
      <c r="W988" s="409" t="b">
        <f>W977</f>
        <v>0</v>
      </c>
    </row>
    <row r="989" spans="1:25" ht="5.0999999999999996" customHeight="1" x14ac:dyDescent="0.2">
      <c r="C989" s="354"/>
      <c r="D989" s="358"/>
      <c r="E989" s="355"/>
      <c r="F989" s="355"/>
      <c r="G989" s="355"/>
      <c r="H989" s="355"/>
      <c r="I989" s="355"/>
      <c r="J989" s="355"/>
      <c r="K989" s="355"/>
      <c r="L989" s="355"/>
      <c r="M989" s="355"/>
      <c r="N989" s="356"/>
      <c r="O989" s="20"/>
      <c r="W989" s="403"/>
    </row>
    <row r="990" spans="1:25" ht="12.75" customHeight="1" thickBot="1" x14ac:dyDescent="0.25">
      <c r="C990" s="354"/>
      <c r="D990" s="358"/>
      <c r="E990" s="360"/>
      <c r="F990" s="1199" t="str">
        <f>Translations!$B$210</f>
        <v>Référence de fichiers externes, le cas échéant</v>
      </c>
      <c r="G990" s="1199"/>
      <c r="H990" s="1199"/>
      <c r="I990" s="1199"/>
      <c r="J990" s="1199"/>
      <c r="K990" s="1049"/>
      <c r="L990" s="1049"/>
      <c r="M990" s="1049"/>
      <c r="N990" s="1049"/>
      <c r="O990" s="20"/>
      <c r="W990" s="410" t="b">
        <f>W988</f>
        <v>0</v>
      </c>
    </row>
    <row r="991" spans="1:25" s="21" customFormat="1" ht="12.75" x14ac:dyDescent="0.2">
      <c r="A991" s="19"/>
      <c r="B991" s="38"/>
      <c r="C991" s="373"/>
      <c r="D991" s="374"/>
      <c r="E991" s="374"/>
      <c r="F991" s="374"/>
      <c r="G991" s="374"/>
      <c r="H991" s="374"/>
      <c r="I991" s="374"/>
      <c r="J991" s="374"/>
      <c r="K991" s="374"/>
      <c r="L991" s="374"/>
      <c r="M991" s="374"/>
      <c r="N991" s="375"/>
      <c r="O991" s="20"/>
      <c r="P991" s="274"/>
      <c r="Q991" s="274"/>
      <c r="R991" s="274"/>
      <c r="S991" s="25"/>
      <c r="T991" s="24"/>
      <c r="U991" s="24"/>
      <c r="V991" s="24"/>
      <c r="W991" s="267"/>
    </row>
    <row r="992" spans="1:25" s="21" customFormat="1" ht="15" thickBot="1" x14ac:dyDescent="0.25">
      <c r="A992" s="19"/>
      <c r="B992" s="38"/>
      <c r="C992" s="38"/>
      <c r="D992" s="38"/>
      <c r="E992" s="38"/>
      <c r="F992" s="38"/>
      <c r="G992" s="38"/>
      <c r="H992" s="38"/>
      <c r="I992" s="38"/>
      <c r="J992" s="38"/>
      <c r="K992" s="38"/>
      <c r="L992" s="38"/>
      <c r="M992" s="38"/>
      <c r="N992" s="38"/>
      <c r="O992" s="20"/>
      <c r="P992" s="274"/>
      <c r="Q992" s="274"/>
      <c r="R992" s="25"/>
      <c r="S992" s="25"/>
      <c r="T992" s="24"/>
      <c r="U992" s="24"/>
      <c r="V992" s="24"/>
      <c r="W992" s="267"/>
      <c r="X992" s="273"/>
      <c r="Y992" s="273"/>
    </row>
    <row r="993" spans="1:25" s="21" customFormat="1" ht="12.75" customHeight="1" thickBot="1" x14ac:dyDescent="0.3">
      <c r="A993" s="19"/>
      <c r="B993" s="38"/>
      <c r="C993" s="315"/>
      <c r="D993" s="315"/>
      <c r="E993" s="315"/>
      <c r="F993" s="315"/>
      <c r="G993" s="315"/>
      <c r="H993" s="315"/>
      <c r="I993" s="315"/>
      <c r="J993" s="315"/>
      <c r="K993" s="315"/>
      <c r="L993" s="315"/>
      <c r="M993" s="315"/>
      <c r="N993" s="315"/>
      <c r="O993" s="20"/>
      <c r="P993" s="24"/>
      <c r="Q993" s="24"/>
      <c r="R993" s="25"/>
      <c r="S993" s="25"/>
      <c r="T993" s="24"/>
      <c r="U993" s="24"/>
      <c r="V993" s="24"/>
      <c r="W993" s="267"/>
      <c r="X993" s="273"/>
      <c r="Y993" s="273"/>
    </row>
    <row r="994" spans="1:25" s="21" customFormat="1" ht="15" customHeight="1" thickBot="1" x14ac:dyDescent="0.3">
      <c r="A994" s="19"/>
      <c r="B994" s="416"/>
      <c r="C994" s="418">
        <f>C877+1</f>
        <v>8</v>
      </c>
      <c r="D994" s="1242" t="str">
        <f>Translations!$B$386</f>
        <v>Sous-installation avec méthode alternative:</v>
      </c>
      <c r="E994" s="1243"/>
      <c r="F994" s="1243"/>
      <c r="G994" s="1243"/>
      <c r="H994" s="1244"/>
      <c r="I994" s="1245" t="str">
        <f>INDEX(EUconst_FallBackListNames,$C994)</f>
        <v>Sous-installation avec émissions de procédé, (CL | non-MACF)</v>
      </c>
      <c r="J994" s="1246"/>
      <c r="K994" s="1246"/>
      <c r="L994" s="1247"/>
      <c r="M994" s="1248" t="str">
        <f>IF(ISBLANK(INDEX(CNTR_FallBackSubInstRelevant,C994)),"",IF(INDEX(CNTR_FallBackSubInstRelevant,C994),EUConst_Relevant,EUConst_NotRelevant))</f>
        <v/>
      </c>
      <c r="N994" s="1249"/>
      <c r="O994" s="20"/>
      <c r="P994" s="417">
        <f>C994</f>
        <v>8</v>
      </c>
      <c r="Q994" s="274"/>
      <c r="R994" s="274"/>
      <c r="S994" s="274"/>
      <c r="T994" s="274"/>
      <c r="U994" s="25"/>
      <c r="V994" s="347" t="s">
        <v>891</v>
      </c>
      <c r="W994" s="398" t="b">
        <f>AND(CNTR_ExistSubInstEntries,M994=EUConst_NotRelevant)</f>
        <v>0</v>
      </c>
    </row>
    <row r="995" spans="1:25" s="21" customFormat="1" ht="12.75" customHeight="1" thickBot="1" x14ac:dyDescent="0.25">
      <c r="A995" s="19"/>
      <c r="B995" s="38"/>
      <c r="C995" s="312"/>
      <c r="D995" s="313"/>
      <c r="E995" s="313"/>
      <c r="F995" s="313"/>
      <c r="G995" s="313"/>
      <c r="H995" s="314"/>
      <c r="I995" s="1237" t="str">
        <f>IF(M994=EUConst_NotRelevant,HYPERLINK(Q995,EUconst_MsgGoToNextSubInst),IF(M994=EUConst_Relevant,HYPERLINK("",EUconst_MsgEnterThisSection),""))</f>
        <v/>
      </c>
      <c r="J995" s="1238"/>
      <c r="K995" s="1238"/>
      <c r="L995" s="1238"/>
      <c r="M995" s="1239"/>
      <c r="N995" s="1240"/>
      <c r="O995" s="20"/>
      <c r="P995" s="24" t="s">
        <v>441</v>
      </c>
      <c r="Q995" s="414" t="str">
        <f>"#JUMP_G"&amp;P994+1</f>
        <v>#JUMP_G9</v>
      </c>
      <c r="R995" s="24"/>
      <c r="S995" s="24"/>
      <c r="T995" s="24"/>
      <c r="U995" s="25"/>
      <c r="V995" s="25"/>
      <c r="W995" s="401"/>
      <c r="X995" s="273"/>
      <c r="Y995" s="273"/>
    </row>
    <row r="996" spans="1:25" ht="5.0999999999999996" customHeight="1" x14ac:dyDescent="0.2">
      <c r="C996" s="316"/>
      <c r="D996" s="317"/>
      <c r="E996" s="317"/>
      <c r="F996" s="317"/>
      <c r="G996" s="317"/>
      <c r="H996" s="317"/>
      <c r="I996" s="317"/>
      <c r="J996" s="317"/>
      <c r="K996" s="317"/>
      <c r="L996" s="317"/>
      <c r="M996" s="317"/>
      <c r="N996" s="318"/>
      <c r="O996" s="20"/>
      <c r="U996" s="25"/>
      <c r="V996" s="25"/>
      <c r="W996" s="401"/>
    </row>
    <row r="997" spans="1:25" ht="15" customHeight="1" x14ac:dyDescent="0.2">
      <c r="C997" s="250"/>
      <c r="E997" s="1234" t="str">
        <f>CONCATENATE(EUconst_MsgSeeFirst," (G.I.1)")</f>
        <v>Vous trouverez des instructions détaillées sur la saisie des données dans la partie du présent modèle qui correspond au premier exemplaire de ce module.  (G.I.1)</v>
      </c>
      <c r="F997" s="1234"/>
      <c r="G997" s="1234"/>
      <c r="H997" s="1234"/>
      <c r="I997" s="1234"/>
      <c r="J997" s="1234"/>
      <c r="K997" s="1234"/>
      <c r="L997" s="1234"/>
      <c r="M997" s="1234"/>
      <c r="N997" s="251"/>
      <c r="O997" s="20"/>
      <c r="U997" s="25"/>
      <c r="V997" s="25"/>
      <c r="W997" s="401"/>
    </row>
    <row r="998" spans="1:25" ht="5.0999999999999996" customHeight="1" x14ac:dyDescent="0.2">
      <c r="C998" s="250"/>
      <c r="N998" s="251"/>
      <c r="O998" s="20"/>
      <c r="U998" s="25"/>
      <c r="V998" s="25"/>
      <c r="W998" s="401"/>
    </row>
    <row r="999" spans="1:25" ht="12.75" customHeight="1" x14ac:dyDescent="0.2">
      <c r="C999" s="250"/>
      <c r="D999" s="22" t="s">
        <v>112</v>
      </c>
      <c r="E999" s="1062" t="str">
        <f>Translations!$B$297</f>
        <v>Limites du système de la sous-installation</v>
      </c>
      <c r="F999" s="1062"/>
      <c r="G999" s="1062"/>
      <c r="H999" s="1062"/>
      <c r="I999" s="1062"/>
      <c r="J999" s="1062"/>
      <c r="K999" s="1062"/>
      <c r="L999" s="1062"/>
      <c r="M999" s="1062"/>
      <c r="N999" s="1176"/>
      <c r="O999" s="20"/>
      <c r="U999" s="25"/>
      <c r="V999" s="25"/>
      <c r="W999" s="401"/>
    </row>
    <row r="1000" spans="1:25" ht="5.0999999999999996" customHeight="1" x14ac:dyDescent="0.2">
      <c r="C1000" s="250"/>
      <c r="N1000" s="251"/>
      <c r="O1000" s="20"/>
      <c r="U1000" s="25"/>
      <c r="V1000" s="25"/>
      <c r="W1000" s="401"/>
    </row>
    <row r="1001" spans="1:25" ht="12.75" customHeight="1" x14ac:dyDescent="0.2">
      <c r="C1001" s="250"/>
      <c r="D1001" s="569" t="s">
        <v>118</v>
      </c>
      <c r="E1001" s="1108" t="str">
        <f>Translations!$B$249</f>
        <v>Informations relatives à la méthode appliquée</v>
      </c>
      <c r="F1001" s="1108"/>
      <c r="G1001" s="1108"/>
      <c r="H1001" s="1108"/>
      <c r="I1001" s="1108"/>
      <c r="J1001" s="1108"/>
      <c r="K1001" s="1108"/>
      <c r="L1001" s="1108"/>
      <c r="M1001" s="1108"/>
      <c r="N1001" s="1148"/>
      <c r="O1001" s="20"/>
      <c r="U1001" s="25"/>
      <c r="V1001" s="25"/>
      <c r="W1001" s="401"/>
    </row>
    <row r="1002" spans="1:25" ht="12.75" customHeight="1" x14ac:dyDescent="0.2">
      <c r="C1002" s="250"/>
      <c r="D1002" s="27"/>
      <c r="E1002" s="1106" t="str">
        <f>Translations!$B$304</f>
        <v>Si ces informations sont suffisamment détaillées à la section C.II, veuillez simplement indiquer ici une référence à ladite section et passer aux points suivants.</v>
      </c>
      <c r="F1002" s="1106"/>
      <c r="G1002" s="1106"/>
      <c r="H1002" s="1106"/>
      <c r="I1002" s="1106"/>
      <c r="J1002" s="1106"/>
      <c r="K1002" s="1106"/>
      <c r="L1002" s="1106"/>
      <c r="M1002" s="1106"/>
      <c r="N1002" s="1177"/>
      <c r="O1002" s="20"/>
    </row>
    <row r="1003" spans="1:25" ht="50.1" customHeight="1" x14ac:dyDescent="0.2">
      <c r="C1003" s="250"/>
      <c r="D1003" s="569"/>
      <c r="E1003" s="1178"/>
      <c r="F1003" s="1179"/>
      <c r="G1003" s="1179"/>
      <c r="H1003" s="1179"/>
      <c r="I1003" s="1179"/>
      <c r="J1003" s="1179"/>
      <c r="K1003" s="1179"/>
      <c r="L1003" s="1179"/>
      <c r="M1003" s="1179"/>
      <c r="N1003" s="1180"/>
      <c r="O1003" s="20"/>
    </row>
    <row r="1004" spans="1:25" ht="5.0999999999999996" customHeight="1" x14ac:dyDescent="0.2">
      <c r="C1004" s="250"/>
      <c r="D1004" s="569"/>
      <c r="N1004" s="251"/>
      <c r="O1004" s="20"/>
    </row>
    <row r="1005" spans="1:25" ht="12.75" customHeight="1" x14ac:dyDescent="0.2">
      <c r="C1005" s="250"/>
      <c r="D1005" s="569" t="s">
        <v>119</v>
      </c>
      <c r="E1005" s="1181" t="str">
        <f>Translations!$B$210</f>
        <v>Référence de fichiers externes, le cas échéant</v>
      </c>
      <c r="F1005" s="1181"/>
      <c r="G1005" s="1181"/>
      <c r="H1005" s="1181"/>
      <c r="I1005" s="1181"/>
      <c r="J1005" s="1182"/>
      <c r="K1005" s="1049"/>
      <c r="L1005" s="1049"/>
      <c r="M1005" s="1049"/>
      <c r="N1005" s="1049"/>
      <c r="O1005" s="20"/>
    </row>
    <row r="1006" spans="1:25" ht="5.0999999999999996" customHeight="1" x14ac:dyDescent="0.2">
      <c r="C1006" s="250"/>
      <c r="D1006" s="569"/>
      <c r="N1006" s="251"/>
      <c r="O1006" s="20"/>
    </row>
    <row r="1007" spans="1:25" ht="12.75" customHeight="1" x14ac:dyDescent="0.2">
      <c r="C1007" s="250"/>
      <c r="D1007" s="27" t="s">
        <v>120</v>
      </c>
      <c r="E1007" s="1181" t="str">
        <f>Translations!$B$305</f>
        <v>Référence d’un schéma de procédé distinct détaillé, s’il y a lieu</v>
      </c>
      <c r="F1007" s="1181"/>
      <c r="G1007" s="1181"/>
      <c r="H1007" s="1181"/>
      <c r="I1007" s="1181"/>
      <c r="J1007" s="1182"/>
      <c r="K1007" s="1049"/>
      <c r="L1007" s="1049"/>
      <c r="M1007" s="1049"/>
      <c r="N1007" s="1049"/>
      <c r="O1007" s="20"/>
    </row>
    <row r="1008" spans="1:25" ht="5.0999999999999996" customHeight="1" x14ac:dyDescent="0.2">
      <c r="B1008" s="273"/>
      <c r="C1008" s="250"/>
      <c r="D1008" s="569"/>
      <c r="N1008" s="251"/>
      <c r="O1008" s="20"/>
    </row>
    <row r="1009" spans="2:20" ht="5.0999999999999996" customHeight="1" x14ac:dyDescent="0.2">
      <c r="B1009" s="273"/>
      <c r="C1009" s="261"/>
      <c r="D1009" s="264"/>
      <c r="E1009" s="262"/>
      <c r="F1009" s="262"/>
      <c r="G1009" s="262"/>
      <c r="H1009" s="262"/>
      <c r="I1009" s="262"/>
      <c r="J1009" s="262"/>
      <c r="K1009" s="262"/>
      <c r="L1009" s="262"/>
      <c r="M1009" s="262"/>
      <c r="N1009" s="263"/>
      <c r="O1009" s="20"/>
    </row>
    <row r="1010" spans="2:20" ht="12.75" customHeight="1" x14ac:dyDescent="0.2">
      <c r="B1010" s="273"/>
      <c r="C1010" s="250"/>
      <c r="D1010" s="22" t="s">
        <v>113</v>
      </c>
      <c r="E1010" s="1235" t="str">
        <f>Translations!$B$388</f>
        <v>Méthode de détermination des niveaux d’activité annuels</v>
      </c>
      <c r="F1010" s="1235"/>
      <c r="G1010" s="1235"/>
      <c r="H1010" s="1235"/>
      <c r="I1010" s="1235"/>
      <c r="J1010" s="1235"/>
      <c r="K1010" s="1235"/>
      <c r="L1010" s="1235"/>
      <c r="M1010" s="1235"/>
      <c r="N1010" s="1236"/>
      <c r="O1010" s="20"/>
      <c r="P1010" s="280"/>
      <c r="S1010" s="285"/>
      <c r="T1010" s="285"/>
    </row>
    <row r="1011" spans="2:20" ht="12.75" customHeight="1" x14ac:dyDescent="0.2">
      <c r="B1011" s="273"/>
      <c r="C1011" s="385"/>
      <c r="D1011" s="387"/>
      <c r="E1011" s="1186" t="str">
        <f>Translations!$B$389</f>
        <v>Pour les besoins spécifiques de la collecte de données des NIM, la présente section doit couvrir toutes les données fournies dans la section G (a) du modèle de «collecte de données de référence».</v>
      </c>
      <c r="F1011" s="1186"/>
      <c r="G1011" s="1186"/>
      <c r="H1011" s="1186"/>
      <c r="I1011" s="1186"/>
      <c r="J1011" s="1186"/>
      <c r="K1011" s="1186"/>
      <c r="L1011" s="1186"/>
      <c r="M1011" s="1186"/>
      <c r="N1011" s="1264"/>
      <c r="O1011" s="20"/>
      <c r="P1011" s="280"/>
      <c r="T1011" s="19"/>
    </row>
    <row r="1012" spans="2:20" ht="5.0999999999999996" customHeight="1" x14ac:dyDescent="0.2">
      <c r="B1012" s="273"/>
      <c r="C1012" s="250"/>
      <c r="D1012" s="569"/>
      <c r="E1012" s="569"/>
      <c r="F1012" s="569"/>
      <c r="G1012" s="569"/>
      <c r="H1012" s="569"/>
      <c r="I1012" s="569"/>
      <c r="J1012" s="569"/>
      <c r="K1012" s="569"/>
      <c r="L1012" s="569"/>
      <c r="M1012" s="569"/>
      <c r="N1012" s="570"/>
      <c r="O1012" s="20"/>
      <c r="P1012" s="24"/>
    </row>
    <row r="1013" spans="2:20" ht="12.75" customHeight="1" x14ac:dyDescent="0.2">
      <c r="B1013" s="273"/>
      <c r="C1013" s="250"/>
      <c r="D1013" s="569" t="s">
        <v>118</v>
      </c>
      <c r="E1013" s="1108" t="str">
        <f>Translations!$B$249</f>
        <v>Informations relatives à la méthode appliquée</v>
      </c>
      <c r="F1013" s="1108"/>
      <c r="G1013" s="1108"/>
      <c r="H1013" s="1108"/>
      <c r="I1013" s="1108"/>
      <c r="J1013" s="1108"/>
      <c r="K1013" s="1108"/>
      <c r="L1013" s="1108"/>
      <c r="M1013" s="1108"/>
      <c r="N1013" s="1148"/>
      <c r="O1013" s="20"/>
      <c r="P1013" s="280"/>
    </row>
    <row r="1014" spans="2:20" ht="5.0999999999999996" customHeight="1" x14ac:dyDescent="0.2">
      <c r="B1014" s="273"/>
      <c r="C1014" s="385"/>
      <c r="D1014" s="21"/>
      <c r="E1014" s="252"/>
      <c r="F1014" s="571"/>
      <c r="G1014" s="572"/>
      <c r="H1014" s="572"/>
      <c r="I1014" s="572"/>
      <c r="J1014" s="572"/>
      <c r="K1014" s="572"/>
      <c r="L1014" s="572"/>
      <c r="M1014" s="572"/>
      <c r="N1014" s="578"/>
      <c r="O1014" s="20"/>
    </row>
    <row r="1015" spans="2:20" ht="12.75" customHeight="1" x14ac:dyDescent="0.2">
      <c r="B1015" s="273"/>
      <c r="C1015" s="385"/>
      <c r="D1015" s="387"/>
      <c r="E1015" s="391"/>
      <c r="F1015" s="1135" t="str">
        <f>IF(M994=EUConst_Relevant,HYPERLINK("#" &amp; Q1015,EUConst_MsgDescription),"")</f>
        <v/>
      </c>
      <c r="G1015" s="1114"/>
      <c r="H1015" s="1114"/>
      <c r="I1015" s="1114"/>
      <c r="J1015" s="1114"/>
      <c r="K1015" s="1114"/>
      <c r="L1015" s="1114"/>
      <c r="M1015" s="1114"/>
      <c r="N1015" s="1115"/>
      <c r="O1015" s="20"/>
      <c r="P1015" s="24" t="s">
        <v>441</v>
      </c>
      <c r="Q1015" s="414" t="str">
        <f>"#"&amp;ADDRESS(ROW($C$11),COLUMN($C$11))</f>
        <v>#$C$11</v>
      </c>
    </row>
    <row r="1016" spans="2:20" ht="5.0999999999999996" customHeight="1" x14ac:dyDescent="0.2">
      <c r="B1016" s="273"/>
      <c r="C1016" s="385"/>
      <c r="D1016" s="387"/>
      <c r="E1016" s="392"/>
      <c r="F1016" s="1250"/>
      <c r="G1016" s="1250"/>
      <c r="H1016" s="1250"/>
      <c r="I1016" s="1250"/>
      <c r="J1016" s="1250"/>
      <c r="K1016" s="1250"/>
      <c r="L1016" s="1250"/>
      <c r="M1016" s="1250"/>
      <c r="N1016" s="1251"/>
      <c r="O1016" s="20"/>
      <c r="P1016" s="280"/>
    </row>
    <row r="1017" spans="2:20" ht="50.1" customHeight="1" x14ac:dyDescent="0.2">
      <c r="B1017" s="273"/>
      <c r="C1017" s="385"/>
      <c r="D1017" s="21"/>
      <c r="E1017" s="21"/>
      <c r="F1017" s="1117"/>
      <c r="G1017" s="1118"/>
      <c r="H1017" s="1118"/>
      <c r="I1017" s="1118"/>
      <c r="J1017" s="1118"/>
      <c r="K1017" s="1118"/>
      <c r="L1017" s="1118"/>
      <c r="M1017" s="1118"/>
      <c r="N1017" s="1119"/>
      <c r="O1017" s="20"/>
    </row>
    <row r="1018" spans="2:20" ht="5.0999999999999996" customHeight="1" x14ac:dyDescent="0.2">
      <c r="B1018" s="273"/>
      <c r="C1018" s="385"/>
      <c r="D1018" s="21"/>
      <c r="E1018" s="21"/>
      <c r="F1018" s="21"/>
      <c r="G1018" s="21"/>
      <c r="H1018" s="21"/>
      <c r="I1018" s="21"/>
      <c r="J1018" s="21"/>
      <c r="K1018" s="21"/>
      <c r="L1018" s="21"/>
      <c r="M1018" s="21"/>
      <c r="N1018" s="424"/>
      <c r="O1018" s="20"/>
    </row>
    <row r="1019" spans="2:20" ht="12.75" customHeight="1" x14ac:dyDescent="0.2">
      <c r="B1019" s="273"/>
      <c r="C1019" s="385"/>
      <c r="D1019" s="21"/>
      <c r="E1019" s="21"/>
      <c r="F1019" s="1241" t="str">
        <f>Translations!$B$210</f>
        <v>Référence de fichiers externes, le cas échéant</v>
      </c>
      <c r="G1019" s="1241"/>
      <c r="H1019" s="1241"/>
      <c r="I1019" s="1241"/>
      <c r="J1019" s="1241"/>
      <c r="K1019" s="1049"/>
      <c r="L1019" s="1049"/>
      <c r="M1019" s="1049"/>
      <c r="N1019" s="1049"/>
      <c r="O1019" s="20"/>
    </row>
    <row r="1020" spans="2:20" ht="5.0999999999999996" customHeight="1" x14ac:dyDescent="0.2">
      <c r="B1020" s="273"/>
      <c r="C1020" s="385"/>
      <c r="D1020" s="21"/>
      <c r="E1020" s="21"/>
      <c r="F1020" s="21"/>
      <c r="G1020" s="21"/>
      <c r="H1020" s="21"/>
      <c r="I1020" s="21"/>
      <c r="J1020" s="21"/>
      <c r="K1020" s="21"/>
      <c r="L1020" s="21"/>
      <c r="M1020" s="21"/>
      <c r="N1020" s="424"/>
      <c r="O1020" s="20"/>
    </row>
    <row r="1021" spans="2:20" ht="12.75" customHeight="1" x14ac:dyDescent="0.2">
      <c r="B1021" s="273"/>
      <c r="C1021" s="250"/>
      <c r="D1021" s="27" t="s">
        <v>119</v>
      </c>
      <c r="E1021" s="1171" t="str">
        <f>Translations!$B$316</f>
        <v>Description de la méthode utilisée pour garder une trace des produits fabriqués</v>
      </c>
      <c r="F1021" s="1171"/>
      <c r="G1021" s="1171"/>
      <c r="H1021" s="1171"/>
      <c r="I1021" s="1171"/>
      <c r="J1021" s="1171"/>
      <c r="K1021" s="1171"/>
      <c r="L1021" s="1171"/>
      <c r="M1021" s="1171"/>
      <c r="N1021" s="1172"/>
      <c r="O1021" s="20"/>
    </row>
    <row r="1022" spans="2:20" ht="5.0999999999999996" customHeight="1" x14ac:dyDescent="0.2">
      <c r="B1022" s="273"/>
      <c r="C1022" s="250"/>
      <c r="E1022" s="252"/>
      <c r="F1022" s="571"/>
      <c r="G1022" s="572"/>
      <c r="H1022" s="572"/>
      <c r="I1022" s="572"/>
      <c r="J1022" s="572"/>
      <c r="K1022" s="572"/>
      <c r="L1022" s="572"/>
      <c r="M1022" s="572"/>
      <c r="N1022" s="578"/>
      <c r="O1022" s="20"/>
    </row>
    <row r="1023" spans="2:20" ht="12.75" customHeight="1" x14ac:dyDescent="0.2">
      <c r="B1023" s="273"/>
      <c r="C1023" s="250"/>
      <c r="D1023" s="569"/>
      <c r="E1023" s="135"/>
      <c r="F1023" s="1135" t="str">
        <f>IF(M994=EUConst_Relevant,HYPERLINK("#" &amp; Q1023,EUConst_MsgDescription),"")</f>
        <v/>
      </c>
      <c r="G1023" s="1114"/>
      <c r="H1023" s="1114"/>
      <c r="I1023" s="1114"/>
      <c r="J1023" s="1114"/>
      <c r="K1023" s="1114"/>
      <c r="L1023" s="1114"/>
      <c r="M1023" s="1114"/>
      <c r="N1023" s="1115"/>
      <c r="O1023" s="20"/>
      <c r="P1023" s="24" t="s">
        <v>441</v>
      </c>
      <c r="Q1023" s="414" t="str">
        <f>"#"&amp;ADDRESS(ROW($C$11),COLUMN($C$11))</f>
        <v>#$C$11</v>
      </c>
    </row>
    <row r="1024" spans="2:20" ht="5.0999999999999996" customHeight="1" x14ac:dyDescent="0.2">
      <c r="C1024" s="250"/>
      <c r="D1024" s="569"/>
      <c r="E1024" s="26"/>
      <c r="F1024" s="1194"/>
      <c r="G1024" s="1194"/>
      <c r="H1024" s="1194"/>
      <c r="I1024" s="1194"/>
      <c r="J1024" s="1194"/>
      <c r="K1024" s="1194"/>
      <c r="L1024" s="1194"/>
      <c r="M1024" s="1194"/>
      <c r="N1024" s="1195"/>
      <c r="O1024" s="20"/>
      <c r="P1024" s="280"/>
    </row>
    <row r="1025" spans="1:25" ht="50.1" customHeight="1" x14ac:dyDescent="0.2">
      <c r="C1025" s="250"/>
      <c r="D1025" s="569"/>
      <c r="E1025" s="296"/>
      <c r="F1025" s="1087"/>
      <c r="G1025" s="1088"/>
      <c r="H1025" s="1088"/>
      <c r="I1025" s="1088"/>
      <c r="J1025" s="1088"/>
      <c r="K1025" s="1088"/>
      <c r="L1025" s="1088"/>
      <c r="M1025" s="1088"/>
      <c r="N1025" s="1104"/>
      <c r="O1025" s="20"/>
    </row>
    <row r="1026" spans="1:25" s="21" customFormat="1" ht="12.75" x14ac:dyDescent="0.2">
      <c r="A1026" s="19"/>
      <c r="B1026" s="38"/>
      <c r="C1026" s="422"/>
      <c r="D1026" s="423"/>
      <c r="E1026" s="423"/>
      <c r="F1026" s="423"/>
      <c r="G1026" s="423"/>
      <c r="H1026" s="423"/>
      <c r="I1026" s="423"/>
      <c r="J1026" s="423"/>
      <c r="K1026" s="423"/>
      <c r="L1026" s="423"/>
      <c r="M1026" s="423"/>
      <c r="N1026" s="425"/>
      <c r="O1026" s="20"/>
      <c r="P1026" s="274"/>
      <c r="Q1026" s="274"/>
      <c r="R1026" s="274"/>
      <c r="S1026" s="25"/>
      <c r="T1026" s="24"/>
      <c r="U1026" s="24"/>
      <c r="V1026" s="24"/>
      <c r="W1026" s="267"/>
    </row>
    <row r="1027" spans="1:25" s="21" customFormat="1" ht="15" thickBot="1" x14ac:dyDescent="0.25">
      <c r="A1027" s="19"/>
      <c r="B1027" s="38"/>
      <c r="C1027" s="38"/>
      <c r="D1027" s="38"/>
      <c r="E1027" s="38"/>
      <c r="F1027" s="38"/>
      <c r="G1027" s="38"/>
      <c r="H1027" s="38"/>
      <c r="I1027" s="38"/>
      <c r="J1027" s="38"/>
      <c r="K1027" s="38"/>
      <c r="L1027" s="38"/>
      <c r="M1027" s="38"/>
      <c r="N1027" s="38"/>
      <c r="O1027" s="20"/>
      <c r="P1027" s="274"/>
      <c r="Q1027" s="274"/>
      <c r="R1027" s="25"/>
      <c r="S1027" s="25"/>
      <c r="T1027" s="24"/>
      <c r="U1027" s="24"/>
      <c r="V1027" s="24"/>
      <c r="W1027" s="267"/>
      <c r="X1027" s="273"/>
      <c r="Y1027" s="273"/>
    </row>
    <row r="1028" spans="1:25" s="21" customFormat="1" ht="12.75" customHeight="1" thickBot="1" x14ac:dyDescent="0.3">
      <c r="A1028" s="19"/>
      <c r="B1028" s="38"/>
      <c r="C1028" s="315"/>
      <c r="D1028" s="315"/>
      <c r="E1028" s="315"/>
      <c r="F1028" s="315"/>
      <c r="G1028" s="315"/>
      <c r="H1028" s="315"/>
      <c r="I1028" s="315"/>
      <c r="J1028" s="315"/>
      <c r="K1028" s="315"/>
      <c r="L1028" s="315"/>
      <c r="M1028" s="315"/>
      <c r="N1028" s="315"/>
      <c r="O1028" s="20"/>
      <c r="P1028" s="24"/>
      <c r="Q1028" s="24"/>
      <c r="R1028" s="25"/>
      <c r="S1028" s="25"/>
      <c r="T1028" s="24"/>
      <c r="U1028" s="24"/>
      <c r="V1028" s="24"/>
      <c r="W1028" s="267"/>
      <c r="X1028" s="273"/>
      <c r="Y1028" s="273"/>
    </row>
    <row r="1029" spans="1:25" s="21" customFormat="1" ht="15" customHeight="1" thickBot="1" x14ac:dyDescent="0.3">
      <c r="A1029" s="19"/>
      <c r="B1029" s="416"/>
      <c r="C1029" s="418">
        <f>C994+1</f>
        <v>9</v>
      </c>
      <c r="D1029" s="1242" t="str">
        <f>Translations!$B$386</f>
        <v>Sous-installation avec méthode alternative:</v>
      </c>
      <c r="E1029" s="1243"/>
      <c r="F1029" s="1243"/>
      <c r="G1029" s="1243"/>
      <c r="H1029" s="1244"/>
      <c r="I1029" s="1245" t="str">
        <f>INDEX(EUconst_FallBackListNames,$C1029)</f>
        <v>Sous-installation avec émissions de procédé, (non-CL | non-MACF)</v>
      </c>
      <c r="J1029" s="1246"/>
      <c r="K1029" s="1246"/>
      <c r="L1029" s="1247"/>
      <c r="M1029" s="1248" t="str">
        <f>IF(ISBLANK(INDEX(CNTR_FallBackSubInstRelevant,C1029)),"",IF(INDEX(CNTR_FallBackSubInstRelevant,C1029),EUConst_Relevant,EUConst_NotRelevant))</f>
        <v/>
      </c>
      <c r="N1029" s="1249"/>
      <c r="O1029" s="20"/>
      <c r="P1029" s="417">
        <f>C1029</f>
        <v>9</v>
      </c>
      <c r="Q1029" s="274"/>
      <c r="R1029" s="274"/>
      <c r="S1029" s="274"/>
      <c r="T1029" s="274"/>
      <c r="U1029" s="25"/>
      <c r="V1029" s="347" t="s">
        <v>891</v>
      </c>
      <c r="W1029" s="398" t="b">
        <f>AND(CNTR_ExistSubInstEntries,M1029=EUConst_NotRelevant)</f>
        <v>0</v>
      </c>
    </row>
    <row r="1030" spans="1:25" s="21" customFormat="1" ht="12.75" customHeight="1" thickBot="1" x14ac:dyDescent="0.25">
      <c r="A1030" s="19"/>
      <c r="B1030" s="38"/>
      <c r="C1030" s="312"/>
      <c r="D1030" s="313"/>
      <c r="E1030" s="313"/>
      <c r="F1030" s="313"/>
      <c r="G1030" s="313"/>
      <c r="H1030" s="314"/>
      <c r="I1030" s="1237" t="str">
        <f>IF(M1029=EUConst_NotRelevant,HYPERLINK(Q1030,EUconst_MsgGoToNextSubInst),IF(M1029=EUConst_Relevant,HYPERLINK("",EUconst_MsgEnterThisSection),""))</f>
        <v/>
      </c>
      <c r="J1030" s="1238"/>
      <c r="K1030" s="1238"/>
      <c r="L1030" s="1238"/>
      <c r="M1030" s="1239"/>
      <c r="N1030" s="1240"/>
      <c r="O1030" s="20"/>
      <c r="P1030" s="24" t="s">
        <v>441</v>
      </c>
      <c r="Q1030" s="79" t="str">
        <f>"#JUMP_G"&amp;P1029+1</f>
        <v>#JUMP_G10</v>
      </c>
      <c r="R1030" s="24"/>
      <c r="S1030" s="24"/>
      <c r="T1030" s="24"/>
      <c r="U1030" s="25"/>
      <c r="V1030" s="25"/>
      <c r="W1030" s="401"/>
      <c r="X1030" s="273"/>
      <c r="Y1030" s="273"/>
    </row>
    <row r="1031" spans="1:25" ht="5.0999999999999996" customHeight="1" x14ac:dyDescent="0.2">
      <c r="C1031" s="316"/>
      <c r="D1031" s="317"/>
      <c r="E1031" s="317"/>
      <c r="F1031" s="317"/>
      <c r="G1031" s="317"/>
      <c r="H1031" s="317"/>
      <c r="I1031" s="317"/>
      <c r="J1031" s="317"/>
      <c r="K1031" s="317"/>
      <c r="L1031" s="317"/>
      <c r="M1031" s="317"/>
      <c r="N1031" s="318"/>
      <c r="O1031" s="20"/>
      <c r="U1031" s="25"/>
      <c r="V1031" s="25"/>
      <c r="W1031" s="401"/>
    </row>
    <row r="1032" spans="1:25" ht="15" customHeight="1" x14ac:dyDescent="0.2">
      <c r="C1032" s="250"/>
      <c r="E1032" s="1234" t="str">
        <f>CONCATENATE(EUconst_MsgSeeFirst," (G.I.1)")</f>
        <v>Vous trouverez des instructions détaillées sur la saisie des données dans la partie du présent modèle qui correspond au premier exemplaire de ce module.  (G.I.1)</v>
      </c>
      <c r="F1032" s="1234"/>
      <c r="G1032" s="1234"/>
      <c r="H1032" s="1234"/>
      <c r="I1032" s="1234"/>
      <c r="J1032" s="1234"/>
      <c r="K1032" s="1234"/>
      <c r="L1032" s="1234"/>
      <c r="M1032" s="1234"/>
      <c r="N1032" s="251"/>
      <c r="O1032" s="20"/>
      <c r="U1032" s="25"/>
      <c r="V1032" s="25"/>
      <c r="W1032" s="401"/>
    </row>
    <row r="1033" spans="1:25" ht="5.0999999999999996" customHeight="1" x14ac:dyDescent="0.2">
      <c r="C1033" s="250"/>
      <c r="N1033" s="251"/>
      <c r="O1033" s="20"/>
      <c r="U1033" s="25"/>
      <c r="V1033" s="25"/>
      <c r="W1033" s="401"/>
    </row>
    <row r="1034" spans="1:25" ht="12.75" customHeight="1" x14ac:dyDescent="0.2">
      <c r="C1034" s="250"/>
      <c r="D1034" s="22" t="s">
        <v>112</v>
      </c>
      <c r="E1034" s="1062" t="str">
        <f>Translations!$B$297</f>
        <v>Limites du système de la sous-installation</v>
      </c>
      <c r="F1034" s="1062"/>
      <c r="G1034" s="1062"/>
      <c r="H1034" s="1062"/>
      <c r="I1034" s="1062"/>
      <c r="J1034" s="1062"/>
      <c r="K1034" s="1062"/>
      <c r="L1034" s="1062"/>
      <c r="M1034" s="1062"/>
      <c r="N1034" s="1176"/>
      <c r="O1034" s="20"/>
      <c r="U1034" s="25"/>
      <c r="V1034" s="25"/>
      <c r="W1034" s="401"/>
    </row>
    <row r="1035" spans="1:25" ht="5.0999999999999996" customHeight="1" x14ac:dyDescent="0.2">
      <c r="C1035" s="250"/>
      <c r="N1035" s="251"/>
      <c r="O1035" s="20"/>
      <c r="U1035" s="25"/>
      <c r="V1035" s="25"/>
      <c r="W1035" s="401"/>
    </row>
    <row r="1036" spans="1:25" ht="12.75" customHeight="1" x14ac:dyDescent="0.2">
      <c r="C1036" s="250"/>
      <c r="D1036" s="569" t="s">
        <v>118</v>
      </c>
      <c r="E1036" s="1108" t="str">
        <f>Translations!$B$249</f>
        <v>Informations relatives à la méthode appliquée</v>
      </c>
      <c r="F1036" s="1108"/>
      <c r="G1036" s="1108"/>
      <c r="H1036" s="1108"/>
      <c r="I1036" s="1108"/>
      <c r="J1036" s="1108"/>
      <c r="K1036" s="1108"/>
      <c r="L1036" s="1108"/>
      <c r="M1036" s="1108"/>
      <c r="N1036" s="1148"/>
      <c r="O1036" s="20"/>
      <c r="U1036" s="25"/>
      <c r="V1036" s="25"/>
      <c r="W1036" s="401"/>
    </row>
    <row r="1037" spans="1:25" ht="12.75" customHeight="1" x14ac:dyDescent="0.2">
      <c r="C1037" s="250"/>
      <c r="D1037" s="27"/>
      <c r="E1037" s="1106" t="str">
        <f>Translations!$B$304</f>
        <v>Si ces informations sont suffisamment détaillées à la section C.II, veuillez simplement indiquer ici une référence à ladite section et passer aux points suivants.</v>
      </c>
      <c r="F1037" s="1106"/>
      <c r="G1037" s="1106"/>
      <c r="H1037" s="1106"/>
      <c r="I1037" s="1106"/>
      <c r="J1037" s="1106"/>
      <c r="K1037" s="1106"/>
      <c r="L1037" s="1106"/>
      <c r="M1037" s="1106"/>
      <c r="N1037" s="1177"/>
      <c r="O1037" s="20"/>
    </row>
    <row r="1038" spans="1:25" ht="50.1" customHeight="1" x14ac:dyDescent="0.2">
      <c r="C1038" s="250"/>
      <c r="D1038" s="569"/>
      <c r="E1038" s="1178"/>
      <c r="F1038" s="1179"/>
      <c r="G1038" s="1179"/>
      <c r="H1038" s="1179"/>
      <c r="I1038" s="1179"/>
      <c r="J1038" s="1179"/>
      <c r="K1038" s="1179"/>
      <c r="L1038" s="1179"/>
      <c r="M1038" s="1179"/>
      <c r="N1038" s="1180"/>
      <c r="O1038" s="20"/>
    </row>
    <row r="1039" spans="1:25" ht="5.0999999999999996" customHeight="1" x14ac:dyDescent="0.2">
      <c r="B1039" s="273"/>
      <c r="C1039" s="250"/>
      <c r="D1039" s="569"/>
      <c r="N1039" s="251"/>
      <c r="O1039" s="20"/>
    </row>
    <row r="1040" spans="1:25" ht="12.75" customHeight="1" x14ac:dyDescent="0.2">
      <c r="B1040" s="273"/>
      <c r="C1040" s="250"/>
      <c r="D1040" s="569" t="s">
        <v>119</v>
      </c>
      <c r="E1040" s="1181" t="str">
        <f>Translations!$B$210</f>
        <v>Référence de fichiers externes, le cas échéant</v>
      </c>
      <c r="F1040" s="1181"/>
      <c r="G1040" s="1181"/>
      <c r="H1040" s="1181"/>
      <c r="I1040" s="1181"/>
      <c r="J1040" s="1182"/>
      <c r="K1040" s="1049"/>
      <c r="L1040" s="1049"/>
      <c r="M1040" s="1049"/>
      <c r="N1040" s="1049"/>
      <c r="O1040" s="20"/>
    </row>
    <row r="1041" spans="2:20" ht="5.0999999999999996" customHeight="1" x14ac:dyDescent="0.2">
      <c r="B1041" s="273"/>
      <c r="C1041" s="250"/>
      <c r="D1041" s="569"/>
      <c r="N1041" s="251"/>
      <c r="O1041" s="20"/>
    </row>
    <row r="1042" spans="2:20" ht="12.75" customHeight="1" x14ac:dyDescent="0.2">
      <c r="B1042" s="273"/>
      <c r="C1042" s="250"/>
      <c r="D1042" s="27" t="s">
        <v>120</v>
      </c>
      <c r="E1042" s="1181" t="str">
        <f>Translations!$B$305</f>
        <v>Référence d’un schéma de procédé distinct détaillé, s’il y a lieu</v>
      </c>
      <c r="F1042" s="1181"/>
      <c r="G1042" s="1181"/>
      <c r="H1042" s="1181"/>
      <c r="I1042" s="1181"/>
      <c r="J1042" s="1182"/>
      <c r="K1042" s="1049"/>
      <c r="L1042" s="1049"/>
      <c r="M1042" s="1049"/>
      <c r="N1042" s="1049"/>
      <c r="O1042" s="20"/>
    </row>
    <row r="1043" spans="2:20" ht="5.0999999999999996" customHeight="1" x14ac:dyDescent="0.2">
      <c r="B1043" s="273"/>
      <c r="C1043" s="250"/>
      <c r="D1043" s="569"/>
      <c r="N1043" s="251"/>
      <c r="O1043" s="20"/>
    </row>
    <row r="1044" spans="2:20" ht="5.0999999999999996" customHeight="1" x14ac:dyDescent="0.2">
      <c r="B1044" s="273"/>
      <c r="C1044" s="261"/>
      <c r="D1044" s="264"/>
      <c r="E1044" s="262"/>
      <c r="F1044" s="262"/>
      <c r="G1044" s="262"/>
      <c r="H1044" s="262"/>
      <c r="I1044" s="262"/>
      <c r="J1044" s="262"/>
      <c r="K1044" s="262"/>
      <c r="L1044" s="262"/>
      <c r="M1044" s="262"/>
      <c r="N1044" s="263"/>
      <c r="O1044" s="20"/>
    </row>
    <row r="1045" spans="2:20" ht="12.75" customHeight="1" x14ac:dyDescent="0.2">
      <c r="B1045" s="273"/>
      <c r="C1045" s="250"/>
      <c r="D1045" s="22" t="s">
        <v>113</v>
      </c>
      <c r="E1045" s="1235" t="str">
        <f>Translations!$B$388</f>
        <v>Méthode de détermination des niveaux d’activité annuels</v>
      </c>
      <c r="F1045" s="1235"/>
      <c r="G1045" s="1235"/>
      <c r="H1045" s="1235"/>
      <c r="I1045" s="1235"/>
      <c r="J1045" s="1235"/>
      <c r="K1045" s="1235"/>
      <c r="L1045" s="1235"/>
      <c r="M1045" s="1235"/>
      <c r="N1045" s="1236"/>
      <c r="O1045" s="20"/>
      <c r="P1045" s="280"/>
      <c r="S1045" s="285"/>
      <c r="T1045" s="285"/>
    </row>
    <row r="1046" spans="2:20" ht="12.75" customHeight="1" x14ac:dyDescent="0.2">
      <c r="B1046" s="273"/>
      <c r="C1046" s="385"/>
      <c r="D1046" s="387"/>
      <c r="E1046" s="1186" t="str">
        <f>Translations!$B$389</f>
        <v>Pour les besoins spécifiques de la collecte de données des NIM, la présente section doit couvrir toutes les données fournies dans la section G (a) du modèle de «collecte de données de référence».</v>
      </c>
      <c r="F1046" s="1186"/>
      <c r="G1046" s="1186"/>
      <c r="H1046" s="1186"/>
      <c r="I1046" s="1186"/>
      <c r="J1046" s="1186"/>
      <c r="K1046" s="1186"/>
      <c r="L1046" s="1186"/>
      <c r="M1046" s="1186"/>
      <c r="N1046" s="1264"/>
      <c r="O1046" s="20"/>
      <c r="P1046" s="280"/>
      <c r="T1046" s="19"/>
    </row>
    <row r="1047" spans="2:20" ht="5.0999999999999996" customHeight="1" x14ac:dyDescent="0.2">
      <c r="B1047" s="273"/>
      <c r="C1047" s="250"/>
      <c r="D1047" s="569"/>
      <c r="E1047" s="569"/>
      <c r="F1047" s="569"/>
      <c r="G1047" s="569"/>
      <c r="H1047" s="569"/>
      <c r="I1047" s="569"/>
      <c r="J1047" s="569"/>
      <c r="K1047" s="569"/>
      <c r="L1047" s="569"/>
      <c r="M1047" s="569"/>
      <c r="N1047" s="570"/>
      <c r="O1047" s="20"/>
      <c r="P1047" s="24"/>
    </row>
    <row r="1048" spans="2:20" ht="12.75" customHeight="1" x14ac:dyDescent="0.2">
      <c r="B1048" s="273"/>
      <c r="C1048" s="250"/>
      <c r="D1048" s="569" t="s">
        <v>118</v>
      </c>
      <c r="E1048" s="1108" t="str">
        <f>Translations!$B$249</f>
        <v>Informations relatives à la méthode appliquée</v>
      </c>
      <c r="F1048" s="1108"/>
      <c r="G1048" s="1108"/>
      <c r="H1048" s="1108"/>
      <c r="I1048" s="1108"/>
      <c r="J1048" s="1108"/>
      <c r="K1048" s="1108"/>
      <c r="L1048" s="1108"/>
      <c r="M1048" s="1108"/>
      <c r="N1048" s="1148"/>
      <c r="O1048" s="20"/>
      <c r="P1048" s="280"/>
    </row>
    <row r="1049" spans="2:20" ht="5.0999999999999996" customHeight="1" x14ac:dyDescent="0.2">
      <c r="B1049" s="273"/>
      <c r="C1049" s="385"/>
      <c r="D1049" s="21"/>
      <c r="E1049" s="252"/>
      <c r="F1049" s="571"/>
      <c r="G1049" s="572"/>
      <c r="H1049" s="572"/>
      <c r="I1049" s="572"/>
      <c r="J1049" s="572"/>
      <c r="K1049" s="572"/>
      <c r="L1049" s="572"/>
      <c r="M1049" s="572"/>
      <c r="N1049" s="578"/>
      <c r="O1049" s="20"/>
    </row>
    <row r="1050" spans="2:20" ht="12.75" customHeight="1" x14ac:dyDescent="0.2">
      <c r="B1050" s="273"/>
      <c r="C1050" s="385"/>
      <c r="D1050" s="387"/>
      <c r="E1050" s="391"/>
      <c r="F1050" s="1135" t="str">
        <f>IF(M1029=EUConst_Relevant,HYPERLINK("#" &amp; Q1050,EUConst_MsgDescription),"")</f>
        <v/>
      </c>
      <c r="G1050" s="1114"/>
      <c r="H1050" s="1114"/>
      <c r="I1050" s="1114"/>
      <c r="J1050" s="1114"/>
      <c r="K1050" s="1114"/>
      <c r="L1050" s="1114"/>
      <c r="M1050" s="1114"/>
      <c r="N1050" s="1115"/>
      <c r="O1050" s="20"/>
      <c r="P1050" s="24" t="s">
        <v>441</v>
      </c>
      <c r="Q1050" s="414" t="str">
        <f>"#"&amp;ADDRESS(ROW($C$11),COLUMN($C$11))</f>
        <v>#$C$11</v>
      </c>
    </row>
    <row r="1051" spans="2:20" ht="5.0999999999999996" customHeight="1" x14ac:dyDescent="0.2">
      <c r="B1051" s="273"/>
      <c r="C1051" s="385"/>
      <c r="D1051" s="387"/>
      <c r="E1051" s="392"/>
      <c r="F1051" s="1250"/>
      <c r="G1051" s="1250"/>
      <c r="H1051" s="1250"/>
      <c r="I1051" s="1250"/>
      <c r="J1051" s="1250"/>
      <c r="K1051" s="1250"/>
      <c r="L1051" s="1250"/>
      <c r="M1051" s="1250"/>
      <c r="N1051" s="1251"/>
      <c r="O1051" s="20"/>
      <c r="P1051" s="280"/>
    </row>
    <row r="1052" spans="2:20" ht="50.1" customHeight="1" x14ac:dyDescent="0.2">
      <c r="B1052" s="273"/>
      <c r="C1052" s="385"/>
      <c r="D1052" s="21"/>
      <c r="E1052" s="21"/>
      <c r="F1052" s="1117"/>
      <c r="G1052" s="1118"/>
      <c r="H1052" s="1118"/>
      <c r="I1052" s="1118"/>
      <c r="J1052" s="1118"/>
      <c r="K1052" s="1118"/>
      <c r="L1052" s="1118"/>
      <c r="M1052" s="1118"/>
      <c r="N1052" s="1119"/>
      <c r="O1052" s="20"/>
    </row>
    <row r="1053" spans="2:20" ht="5.0999999999999996" customHeight="1" x14ac:dyDescent="0.2">
      <c r="B1053" s="273"/>
      <c r="C1053" s="385"/>
      <c r="D1053" s="21"/>
      <c r="E1053" s="21"/>
      <c r="F1053" s="21"/>
      <c r="G1053" s="21"/>
      <c r="H1053" s="21"/>
      <c r="I1053" s="21"/>
      <c r="J1053" s="21"/>
      <c r="K1053" s="21"/>
      <c r="L1053" s="21"/>
      <c r="M1053" s="21"/>
      <c r="N1053" s="424"/>
      <c r="O1053" s="20"/>
    </row>
    <row r="1054" spans="2:20" ht="12.75" customHeight="1" x14ac:dyDescent="0.2">
      <c r="B1054" s="273"/>
      <c r="C1054" s="385"/>
      <c r="D1054" s="21"/>
      <c r="E1054" s="21"/>
      <c r="F1054" s="1241" t="str">
        <f>Translations!$B$210</f>
        <v>Référence de fichiers externes, le cas échéant</v>
      </c>
      <c r="G1054" s="1241"/>
      <c r="H1054" s="1241"/>
      <c r="I1054" s="1241"/>
      <c r="J1054" s="1241"/>
      <c r="K1054" s="1049"/>
      <c r="L1054" s="1049"/>
      <c r="M1054" s="1049"/>
      <c r="N1054" s="1049"/>
      <c r="O1054" s="20"/>
    </row>
    <row r="1055" spans="2:20" ht="5.0999999999999996" customHeight="1" x14ac:dyDescent="0.2">
      <c r="C1055" s="385"/>
      <c r="D1055" s="21"/>
      <c r="E1055" s="21"/>
      <c r="F1055" s="21"/>
      <c r="G1055" s="21"/>
      <c r="H1055" s="21"/>
      <c r="I1055" s="21"/>
      <c r="J1055" s="21"/>
      <c r="K1055" s="21"/>
      <c r="L1055" s="21"/>
      <c r="M1055" s="21"/>
      <c r="N1055" s="424"/>
      <c r="O1055" s="20"/>
    </row>
    <row r="1056" spans="2:20" ht="12.75" customHeight="1" x14ac:dyDescent="0.2">
      <c r="C1056" s="250"/>
      <c r="D1056" s="27" t="s">
        <v>119</v>
      </c>
      <c r="E1056" s="1171" t="str">
        <f>Translations!$B$316</f>
        <v>Description de la méthode utilisée pour garder une trace des produits fabriqués</v>
      </c>
      <c r="F1056" s="1171"/>
      <c r="G1056" s="1171"/>
      <c r="H1056" s="1171"/>
      <c r="I1056" s="1171"/>
      <c r="J1056" s="1171"/>
      <c r="K1056" s="1171"/>
      <c r="L1056" s="1171"/>
      <c r="M1056" s="1171"/>
      <c r="N1056" s="1172"/>
      <c r="O1056" s="20"/>
    </row>
    <row r="1057" spans="1:25" ht="5.0999999999999996" customHeight="1" x14ac:dyDescent="0.2">
      <c r="C1057" s="250"/>
      <c r="E1057" s="252"/>
      <c r="F1057" s="571"/>
      <c r="G1057" s="572"/>
      <c r="H1057" s="572"/>
      <c r="I1057" s="572"/>
      <c r="J1057" s="572"/>
      <c r="K1057" s="572"/>
      <c r="L1057" s="572"/>
      <c r="M1057" s="572"/>
      <c r="N1057" s="578"/>
      <c r="O1057" s="20"/>
    </row>
    <row r="1058" spans="1:25" ht="12.75" customHeight="1" x14ac:dyDescent="0.2">
      <c r="C1058" s="250"/>
      <c r="D1058" s="569"/>
      <c r="E1058" s="135"/>
      <c r="F1058" s="1135" t="str">
        <f>IF(M1029=EUConst_Relevant,HYPERLINK("#" &amp; Q1058,EUConst_MsgDescription),"")</f>
        <v/>
      </c>
      <c r="G1058" s="1114"/>
      <c r="H1058" s="1114"/>
      <c r="I1058" s="1114"/>
      <c r="J1058" s="1114"/>
      <c r="K1058" s="1114"/>
      <c r="L1058" s="1114"/>
      <c r="M1058" s="1114"/>
      <c r="N1058" s="1115"/>
      <c r="O1058" s="20"/>
      <c r="P1058" s="24" t="s">
        <v>441</v>
      </c>
      <c r="Q1058" s="414" t="str">
        <f>"#"&amp;ADDRESS(ROW($C$11),COLUMN($C$11))</f>
        <v>#$C$11</v>
      </c>
    </row>
    <row r="1059" spans="1:25" ht="5.0999999999999996" customHeight="1" x14ac:dyDescent="0.2">
      <c r="C1059" s="250"/>
      <c r="D1059" s="569"/>
      <c r="E1059" s="26"/>
      <c r="F1059" s="1194"/>
      <c r="G1059" s="1194"/>
      <c r="H1059" s="1194"/>
      <c r="I1059" s="1194"/>
      <c r="J1059" s="1194"/>
      <c r="K1059" s="1194"/>
      <c r="L1059" s="1194"/>
      <c r="M1059" s="1194"/>
      <c r="N1059" s="1195"/>
      <c r="O1059" s="20"/>
      <c r="P1059" s="280"/>
    </row>
    <row r="1060" spans="1:25" ht="50.1" customHeight="1" x14ac:dyDescent="0.2">
      <c r="C1060" s="250"/>
      <c r="D1060" s="569"/>
      <c r="E1060" s="296"/>
      <c r="F1060" s="1087"/>
      <c r="G1060" s="1088"/>
      <c r="H1060" s="1088"/>
      <c r="I1060" s="1088"/>
      <c r="J1060" s="1088"/>
      <c r="K1060" s="1088"/>
      <c r="L1060" s="1088"/>
      <c r="M1060" s="1088"/>
      <c r="N1060" s="1104"/>
      <c r="O1060" s="20"/>
    </row>
    <row r="1061" spans="1:25" s="21" customFormat="1" ht="12.75" x14ac:dyDescent="0.2">
      <c r="A1061" s="19"/>
      <c r="B1061" s="38"/>
      <c r="C1061" s="422"/>
      <c r="D1061" s="423"/>
      <c r="E1061" s="423"/>
      <c r="F1061" s="423"/>
      <c r="G1061" s="423"/>
      <c r="H1061" s="423"/>
      <c r="I1061" s="423"/>
      <c r="J1061" s="423"/>
      <c r="K1061" s="423"/>
      <c r="L1061" s="423"/>
      <c r="M1061" s="423"/>
      <c r="N1061" s="425"/>
      <c r="O1061" s="20"/>
      <c r="P1061" s="274"/>
      <c r="Q1061" s="274"/>
      <c r="R1061" s="274"/>
      <c r="S1061" s="25"/>
      <c r="T1061" s="24"/>
      <c r="U1061" s="24"/>
      <c r="V1061" s="24"/>
      <c r="W1061" s="267"/>
    </row>
    <row r="1062" spans="1:25" s="21" customFormat="1" ht="15" thickBot="1" x14ac:dyDescent="0.25">
      <c r="A1062" s="19"/>
      <c r="B1062" s="38"/>
      <c r="C1062" s="38"/>
      <c r="D1062" s="38"/>
      <c r="E1062" s="38"/>
      <c r="F1062" s="38"/>
      <c r="G1062" s="38"/>
      <c r="H1062" s="38"/>
      <c r="I1062" s="38"/>
      <c r="J1062" s="38"/>
      <c r="K1062" s="38"/>
      <c r="L1062" s="38"/>
      <c r="M1062" s="38"/>
      <c r="N1062" s="38"/>
      <c r="O1062" s="20"/>
      <c r="P1062" s="274"/>
      <c r="Q1062" s="274"/>
      <c r="R1062" s="25"/>
      <c r="S1062" s="25"/>
      <c r="T1062" s="24"/>
      <c r="U1062" s="24"/>
      <c r="V1062" s="24"/>
      <c r="W1062" s="267"/>
      <c r="X1062" s="273"/>
      <c r="Y1062" s="273"/>
    </row>
    <row r="1063" spans="1:25" s="21" customFormat="1" ht="12.75" customHeight="1" thickBot="1" x14ac:dyDescent="0.3">
      <c r="A1063" s="19"/>
      <c r="B1063" s="38"/>
      <c r="C1063" s="315"/>
      <c r="D1063" s="315"/>
      <c r="E1063" s="315"/>
      <c r="F1063" s="315"/>
      <c r="G1063" s="315"/>
      <c r="H1063" s="315"/>
      <c r="I1063" s="315"/>
      <c r="J1063" s="315"/>
      <c r="K1063" s="315"/>
      <c r="L1063" s="315"/>
      <c r="M1063" s="315"/>
      <c r="N1063" s="315"/>
      <c r="O1063" s="20"/>
      <c r="P1063" s="24"/>
      <c r="Q1063" s="24"/>
      <c r="R1063" s="25"/>
      <c r="S1063" s="25"/>
      <c r="T1063" s="24"/>
      <c r="U1063" s="24"/>
      <c r="V1063" s="24"/>
      <c r="W1063" s="267"/>
      <c r="X1063" s="273"/>
      <c r="Y1063" s="273"/>
    </row>
    <row r="1064" spans="1:25" s="21" customFormat="1" ht="15" customHeight="1" thickBot="1" x14ac:dyDescent="0.3">
      <c r="A1064" s="19"/>
      <c r="B1064" s="416"/>
      <c r="C1064" s="418">
        <f>C1029+1</f>
        <v>10</v>
      </c>
      <c r="D1064" s="1242" t="str">
        <f>Translations!$B$386</f>
        <v>Sous-installation avec méthode alternative:</v>
      </c>
      <c r="E1064" s="1243"/>
      <c r="F1064" s="1243"/>
      <c r="G1064" s="1243"/>
      <c r="H1064" s="1244"/>
      <c r="I1064" s="1245" t="str">
        <f>INDEX(EUconst_FallBackListNames,$C1064)</f>
        <v>Sous-installation avec émissions de procédé, (CL | MACF)</v>
      </c>
      <c r="J1064" s="1246"/>
      <c r="K1064" s="1246"/>
      <c r="L1064" s="1247"/>
      <c r="M1064" s="1248" t="str">
        <f>IF(ISBLANK(INDEX(CNTR_FallBackSubInstRelevant,C1064)),"",IF(INDEX(CNTR_FallBackSubInstRelevant,C1064),EUConst_Relevant,EUConst_NotRelevant))</f>
        <v/>
      </c>
      <c r="N1064" s="1249"/>
      <c r="O1064" s="20"/>
      <c r="P1064" s="417">
        <f>C1064</f>
        <v>10</v>
      </c>
      <c r="Q1064" s="274"/>
      <c r="R1064" s="274"/>
      <c r="S1064" s="274"/>
      <c r="T1064" s="274"/>
      <c r="U1064" s="25"/>
      <c r="V1064" s="347" t="s">
        <v>891</v>
      </c>
      <c r="W1064" s="398" t="b">
        <f>AND(CNTR_ExistSubInstEntries,M1064=EUConst_NotRelevant)</f>
        <v>0</v>
      </c>
    </row>
    <row r="1065" spans="1:25" s="21" customFormat="1" ht="12.75" customHeight="1" thickBot="1" x14ac:dyDescent="0.25">
      <c r="A1065" s="19"/>
      <c r="B1065" s="38"/>
      <c r="C1065" s="312"/>
      <c r="D1065" s="313"/>
      <c r="E1065" s="313"/>
      <c r="F1065" s="313"/>
      <c r="G1065" s="313"/>
      <c r="H1065" s="314"/>
      <c r="I1065" s="1237" t="str">
        <f>IF(M1064=EUConst_NotRelevant,HYPERLINK(Q1065,EUconst_MsgGoToNextSubInst),IF(M1064=EUConst_Relevant,HYPERLINK("",EUconst_MsgEnterThisSection),""))</f>
        <v/>
      </c>
      <c r="J1065" s="1238"/>
      <c r="K1065" s="1238"/>
      <c r="L1065" s="1238"/>
      <c r="M1065" s="1239"/>
      <c r="N1065" s="1240"/>
      <c r="O1065" s="20"/>
      <c r="P1065" s="24" t="s">
        <v>441</v>
      </c>
      <c r="Q1065" s="79" t="str">
        <f>"#JUMP_G"&amp;P1064+1</f>
        <v>#JUMP_G11</v>
      </c>
      <c r="R1065" s="24"/>
      <c r="S1065" s="24"/>
      <c r="T1065" s="24"/>
      <c r="U1065" s="25"/>
      <c r="V1065" s="25"/>
      <c r="W1065" s="401"/>
      <c r="X1065" s="273"/>
      <c r="Y1065" s="273"/>
    </row>
    <row r="1066" spans="1:25" ht="5.0999999999999996" customHeight="1" x14ac:dyDescent="0.2">
      <c r="C1066" s="316"/>
      <c r="D1066" s="317"/>
      <c r="E1066" s="317"/>
      <c r="F1066" s="317"/>
      <c r="G1066" s="317"/>
      <c r="H1066" s="317"/>
      <c r="I1066" s="317"/>
      <c r="J1066" s="317"/>
      <c r="K1066" s="317"/>
      <c r="L1066" s="317"/>
      <c r="M1066" s="317"/>
      <c r="N1066" s="318"/>
      <c r="O1066" s="20"/>
      <c r="U1066" s="25"/>
      <c r="V1066" s="25"/>
      <c r="W1066" s="401"/>
    </row>
    <row r="1067" spans="1:25" ht="15" customHeight="1" x14ac:dyDescent="0.2">
      <c r="C1067" s="250"/>
      <c r="E1067" s="1234" t="str">
        <f>CONCATENATE(EUconst_MsgSeeFirst," (G.I.1)")</f>
        <v>Vous trouverez des instructions détaillées sur la saisie des données dans la partie du présent modèle qui correspond au premier exemplaire de ce module.  (G.I.1)</v>
      </c>
      <c r="F1067" s="1234"/>
      <c r="G1067" s="1234"/>
      <c r="H1067" s="1234"/>
      <c r="I1067" s="1234"/>
      <c r="J1067" s="1234"/>
      <c r="K1067" s="1234"/>
      <c r="L1067" s="1234"/>
      <c r="M1067" s="1234"/>
      <c r="N1067" s="251"/>
      <c r="O1067" s="20"/>
      <c r="U1067" s="25"/>
      <c r="V1067" s="25"/>
      <c r="W1067" s="401"/>
    </row>
    <row r="1068" spans="1:25" ht="5.0999999999999996" customHeight="1" x14ac:dyDescent="0.2">
      <c r="C1068" s="250"/>
      <c r="N1068" s="251"/>
      <c r="O1068" s="20"/>
      <c r="U1068" s="25"/>
      <c r="V1068" s="25"/>
      <c r="W1068" s="401"/>
    </row>
    <row r="1069" spans="1:25" ht="12.75" customHeight="1" x14ac:dyDescent="0.2">
      <c r="C1069" s="250"/>
      <c r="D1069" s="22" t="s">
        <v>112</v>
      </c>
      <c r="E1069" s="1062" t="str">
        <f>Translations!$B$297</f>
        <v>Limites du système de la sous-installation</v>
      </c>
      <c r="F1069" s="1062"/>
      <c r="G1069" s="1062"/>
      <c r="H1069" s="1062"/>
      <c r="I1069" s="1062"/>
      <c r="J1069" s="1062"/>
      <c r="K1069" s="1062"/>
      <c r="L1069" s="1062"/>
      <c r="M1069" s="1062"/>
      <c r="N1069" s="1176"/>
      <c r="O1069" s="20"/>
      <c r="U1069" s="25"/>
      <c r="V1069" s="25"/>
      <c r="W1069" s="401"/>
    </row>
    <row r="1070" spans="1:25" ht="5.0999999999999996" customHeight="1" x14ac:dyDescent="0.2">
      <c r="C1070" s="250"/>
      <c r="N1070" s="251"/>
      <c r="O1070" s="20"/>
      <c r="U1070" s="25"/>
      <c r="V1070" s="25"/>
      <c r="W1070" s="401"/>
    </row>
    <row r="1071" spans="1:25" ht="12.75" customHeight="1" x14ac:dyDescent="0.2">
      <c r="C1071" s="250"/>
      <c r="D1071" s="569" t="s">
        <v>118</v>
      </c>
      <c r="E1071" s="1108" t="str">
        <f>Translations!$B$249</f>
        <v>Informations relatives à la méthode appliquée</v>
      </c>
      <c r="F1071" s="1108"/>
      <c r="G1071" s="1108"/>
      <c r="H1071" s="1108"/>
      <c r="I1071" s="1108"/>
      <c r="J1071" s="1108"/>
      <c r="K1071" s="1108"/>
      <c r="L1071" s="1108"/>
      <c r="M1071" s="1108"/>
      <c r="N1071" s="1148"/>
      <c r="O1071" s="20"/>
      <c r="U1071" s="25"/>
      <c r="V1071" s="25"/>
      <c r="W1071" s="401"/>
    </row>
    <row r="1072" spans="1:25" ht="12.75" customHeight="1" x14ac:dyDescent="0.2">
      <c r="C1072" s="250"/>
      <c r="D1072" s="27"/>
      <c r="E1072" s="1106" t="str">
        <f>Translations!$B$304</f>
        <v>Si ces informations sont suffisamment détaillées à la section C.II, veuillez simplement indiquer ici une référence à ladite section et passer aux points suivants.</v>
      </c>
      <c r="F1072" s="1106"/>
      <c r="G1072" s="1106"/>
      <c r="H1072" s="1106"/>
      <c r="I1072" s="1106"/>
      <c r="J1072" s="1106"/>
      <c r="K1072" s="1106"/>
      <c r="L1072" s="1106"/>
      <c r="M1072" s="1106"/>
      <c r="N1072" s="1177"/>
      <c r="O1072" s="20"/>
    </row>
    <row r="1073" spans="2:20" ht="50.1" customHeight="1" x14ac:dyDescent="0.2">
      <c r="C1073" s="250"/>
      <c r="D1073" s="569"/>
      <c r="E1073" s="1178"/>
      <c r="F1073" s="1179"/>
      <c r="G1073" s="1179"/>
      <c r="H1073" s="1179"/>
      <c r="I1073" s="1179"/>
      <c r="J1073" s="1179"/>
      <c r="K1073" s="1179"/>
      <c r="L1073" s="1179"/>
      <c r="M1073" s="1179"/>
      <c r="N1073" s="1180"/>
      <c r="O1073" s="20"/>
    </row>
    <row r="1074" spans="2:20" ht="5.0999999999999996" customHeight="1" x14ac:dyDescent="0.2">
      <c r="B1074" s="273"/>
      <c r="C1074" s="250"/>
      <c r="D1074" s="569"/>
      <c r="N1074" s="251"/>
      <c r="O1074" s="20"/>
    </row>
    <row r="1075" spans="2:20" ht="12.75" customHeight="1" x14ac:dyDescent="0.2">
      <c r="B1075" s="273"/>
      <c r="C1075" s="250"/>
      <c r="D1075" s="569" t="s">
        <v>119</v>
      </c>
      <c r="E1075" s="1181" t="str">
        <f>Translations!$B$210</f>
        <v>Référence de fichiers externes, le cas échéant</v>
      </c>
      <c r="F1075" s="1181"/>
      <c r="G1075" s="1181"/>
      <c r="H1075" s="1181"/>
      <c r="I1075" s="1181"/>
      <c r="J1075" s="1182"/>
      <c r="K1075" s="1049"/>
      <c r="L1075" s="1049"/>
      <c r="M1075" s="1049"/>
      <c r="N1075" s="1049"/>
      <c r="O1075" s="20"/>
    </row>
    <row r="1076" spans="2:20" ht="5.0999999999999996" customHeight="1" x14ac:dyDescent="0.2">
      <c r="B1076" s="273"/>
      <c r="C1076" s="250"/>
      <c r="D1076" s="569"/>
      <c r="N1076" s="251"/>
      <c r="O1076" s="20"/>
    </row>
    <row r="1077" spans="2:20" ht="12.75" customHeight="1" x14ac:dyDescent="0.2">
      <c r="B1077" s="273"/>
      <c r="C1077" s="250"/>
      <c r="D1077" s="27" t="s">
        <v>120</v>
      </c>
      <c r="E1077" s="1181" t="str">
        <f>Translations!$B$305</f>
        <v>Référence d’un schéma de procédé distinct détaillé, s’il y a lieu</v>
      </c>
      <c r="F1077" s="1181"/>
      <c r="G1077" s="1181"/>
      <c r="H1077" s="1181"/>
      <c r="I1077" s="1181"/>
      <c r="J1077" s="1182"/>
      <c r="K1077" s="1049"/>
      <c r="L1077" s="1049"/>
      <c r="M1077" s="1049"/>
      <c r="N1077" s="1049"/>
      <c r="O1077" s="20"/>
    </row>
    <row r="1078" spans="2:20" ht="5.0999999999999996" customHeight="1" x14ac:dyDescent="0.2">
      <c r="B1078" s="273"/>
      <c r="C1078" s="250"/>
      <c r="D1078" s="569"/>
      <c r="N1078" s="251"/>
      <c r="O1078" s="20"/>
    </row>
    <row r="1079" spans="2:20" ht="5.0999999999999996" customHeight="1" x14ac:dyDescent="0.2">
      <c r="B1079" s="273"/>
      <c r="C1079" s="261"/>
      <c r="D1079" s="264"/>
      <c r="E1079" s="262"/>
      <c r="F1079" s="262"/>
      <c r="G1079" s="262"/>
      <c r="H1079" s="262"/>
      <c r="I1079" s="262"/>
      <c r="J1079" s="262"/>
      <c r="K1079" s="262"/>
      <c r="L1079" s="262"/>
      <c r="M1079" s="262"/>
      <c r="N1079" s="263"/>
      <c r="O1079" s="20"/>
    </row>
    <row r="1080" spans="2:20" ht="12.75" customHeight="1" x14ac:dyDescent="0.2">
      <c r="B1080" s="273"/>
      <c r="C1080" s="250"/>
      <c r="D1080" s="22" t="s">
        <v>113</v>
      </c>
      <c r="E1080" s="1235" t="str">
        <f>Translations!$B$388</f>
        <v>Méthode de détermination des niveaux d’activité annuels</v>
      </c>
      <c r="F1080" s="1235"/>
      <c r="G1080" s="1235"/>
      <c r="H1080" s="1235"/>
      <c r="I1080" s="1235"/>
      <c r="J1080" s="1235"/>
      <c r="K1080" s="1235"/>
      <c r="L1080" s="1235"/>
      <c r="M1080" s="1235"/>
      <c r="N1080" s="1236"/>
      <c r="O1080" s="20"/>
      <c r="P1080" s="280"/>
      <c r="S1080" s="285"/>
      <c r="T1080" s="285"/>
    </row>
    <row r="1081" spans="2:20" ht="12.75" customHeight="1" x14ac:dyDescent="0.2">
      <c r="B1081" s="273"/>
      <c r="C1081" s="385"/>
      <c r="D1081" s="387"/>
      <c r="E1081" s="1186" t="str">
        <f>Translations!$B$389</f>
        <v>Pour les besoins spécifiques de la collecte de données des NIM, la présente section doit couvrir toutes les données fournies dans la section G (a) du modèle de «collecte de données de référence».</v>
      </c>
      <c r="F1081" s="1186"/>
      <c r="G1081" s="1186"/>
      <c r="H1081" s="1186"/>
      <c r="I1081" s="1186"/>
      <c r="J1081" s="1186"/>
      <c r="K1081" s="1186"/>
      <c r="L1081" s="1186"/>
      <c r="M1081" s="1186"/>
      <c r="N1081" s="1264"/>
      <c r="O1081" s="20"/>
      <c r="P1081" s="280"/>
      <c r="T1081" s="19"/>
    </row>
    <row r="1082" spans="2:20" ht="5.0999999999999996" customHeight="1" x14ac:dyDescent="0.2">
      <c r="B1082" s="273"/>
      <c r="C1082" s="250"/>
      <c r="D1082" s="569"/>
      <c r="E1082" s="569"/>
      <c r="F1082" s="569"/>
      <c r="G1082" s="569"/>
      <c r="H1082" s="569"/>
      <c r="I1082" s="569"/>
      <c r="J1082" s="569"/>
      <c r="K1082" s="569"/>
      <c r="L1082" s="569"/>
      <c r="M1082" s="569"/>
      <c r="N1082" s="570"/>
      <c r="O1082" s="20"/>
      <c r="P1082" s="24"/>
    </row>
    <row r="1083" spans="2:20" ht="12.75" customHeight="1" x14ac:dyDescent="0.2">
      <c r="B1083" s="273"/>
      <c r="C1083" s="250"/>
      <c r="D1083" s="569" t="s">
        <v>118</v>
      </c>
      <c r="E1083" s="1108" t="str">
        <f>Translations!$B$249</f>
        <v>Informations relatives à la méthode appliquée</v>
      </c>
      <c r="F1083" s="1108"/>
      <c r="G1083" s="1108"/>
      <c r="H1083" s="1108"/>
      <c r="I1083" s="1108"/>
      <c r="J1083" s="1108"/>
      <c r="K1083" s="1108"/>
      <c r="L1083" s="1108"/>
      <c r="M1083" s="1108"/>
      <c r="N1083" s="1148"/>
      <c r="O1083" s="20"/>
      <c r="P1083" s="280"/>
    </row>
    <row r="1084" spans="2:20" ht="5.0999999999999996" customHeight="1" x14ac:dyDescent="0.2">
      <c r="B1084" s="273"/>
      <c r="C1084" s="385"/>
      <c r="D1084" s="21"/>
      <c r="E1084" s="252"/>
      <c r="F1084" s="571"/>
      <c r="G1084" s="572"/>
      <c r="H1084" s="572"/>
      <c r="I1084" s="572"/>
      <c r="J1084" s="572"/>
      <c r="K1084" s="572"/>
      <c r="L1084" s="572"/>
      <c r="M1084" s="572"/>
      <c r="N1084" s="578"/>
      <c r="O1084" s="20"/>
    </row>
    <row r="1085" spans="2:20" ht="12.75" customHeight="1" x14ac:dyDescent="0.2">
      <c r="B1085" s="273"/>
      <c r="C1085" s="385"/>
      <c r="D1085" s="387"/>
      <c r="E1085" s="391"/>
      <c r="F1085" s="1135" t="str">
        <f>IF(M1064=EUConst_Relevant,HYPERLINK("#" &amp; Q1085,EUConst_MsgDescription),"")</f>
        <v/>
      </c>
      <c r="G1085" s="1114"/>
      <c r="H1085" s="1114"/>
      <c r="I1085" s="1114"/>
      <c r="J1085" s="1114"/>
      <c r="K1085" s="1114"/>
      <c r="L1085" s="1114"/>
      <c r="M1085" s="1114"/>
      <c r="N1085" s="1115"/>
      <c r="O1085" s="20"/>
      <c r="P1085" s="24" t="s">
        <v>441</v>
      </c>
      <c r="Q1085" s="414" t="str">
        <f>"#"&amp;ADDRESS(ROW($C$11),COLUMN($C$11))</f>
        <v>#$C$11</v>
      </c>
    </row>
    <row r="1086" spans="2:20" ht="5.0999999999999996" customHeight="1" x14ac:dyDescent="0.2">
      <c r="B1086" s="273"/>
      <c r="C1086" s="385"/>
      <c r="D1086" s="387"/>
      <c r="E1086" s="392"/>
      <c r="F1086" s="1250"/>
      <c r="G1086" s="1250"/>
      <c r="H1086" s="1250"/>
      <c r="I1086" s="1250"/>
      <c r="J1086" s="1250"/>
      <c r="K1086" s="1250"/>
      <c r="L1086" s="1250"/>
      <c r="M1086" s="1250"/>
      <c r="N1086" s="1251"/>
      <c r="O1086" s="20"/>
      <c r="P1086" s="280"/>
    </row>
    <row r="1087" spans="2:20" ht="50.1" customHeight="1" x14ac:dyDescent="0.2">
      <c r="B1087" s="273"/>
      <c r="C1087" s="385"/>
      <c r="D1087" s="21"/>
      <c r="E1087" s="21"/>
      <c r="F1087" s="1117"/>
      <c r="G1087" s="1118"/>
      <c r="H1087" s="1118"/>
      <c r="I1087" s="1118"/>
      <c r="J1087" s="1118"/>
      <c r="K1087" s="1118"/>
      <c r="L1087" s="1118"/>
      <c r="M1087" s="1118"/>
      <c r="N1087" s="1119"/>
      <c r="O1087" s="20"/>
    </row>
    <row r="1088" spans="2:20" ht="5.0999999999999996" customHeight="1" x14ac:dyDescent="0.2">
      <c r="B1088" s="273"/>
      <c r="C1088" s="385"/>
      <c r="D1088" s="21"/>
      <c r="E1088" s="21"/>
      <c r="F1088" s="21"/>
      <c r="G1088" s="21"/>
      <c r="H1088" s="21"/>
      <c r="I1088" s="21"/>
      <c r="J1088" s="21"/>
      <c r="K1088" s="21"/>
      <c r="L1088" s="21"/>
      <c r="M1088" s="21"/>
      <c r="N1088" s="424"/>
      <c r="O1088" s="20"/>
    </row>
    <row r="1089" spans="1:25" ht="12.75" customHeight="1" x14ac:dyDescent="0.2">
      <c r="B1089" s="273"/>
      <c r="C1089" s="385"/>
      <c r="D1089" s="21"/>
      <c r="E1089" s="21"/>
      <c r="F1089" s="1241" t="str">
        <f>Translations!$B$210</f>
        <v>Référence de fichiers externes, le cas échéant</v>
      </c>
      <c r="G1089" s="1241"/>
      <c r="H1089" s="1241"/>
      <c r="I1089" s="1241"/>
      <c r="J1089" s="1241"/>
      <c r="K1089" s="1049"/>
      <c r="L1089" s="1049"/>
      <c r="M1089" s="1049"/>
      <c r="N1089" s="1049"/>
      <c r="O1089" s="20"/>
    </row>
    <row r="1090" spans="1:25" ht="5.0999999999999996" customHeight="1" x14ac:dyDescent="0.2">
      <c r="C1090" s="385"/>
      <c r="D1090" s="21"/>
      <c r="E1090" s="21"/>
      <c r="F1090" s="21"/>
      <c r="G1090" s="21"/>
      <c r="H1090" s="21"/>
      <c r="I1090" s="21"/>
      <c r="J1090" s="21"/>
      <c r="K1090" s="21"/>
      <c r="L1090" s="21"/>
      <c r="M1090" s="21"/>
      <c r="N1090" s="424"/>
      <c r="O1090" s="20"/>
    </row>
    <row r="1091" spans="1:25" ht="12.75" customHeight="1" x14ac:dyDescent="0.2">
      <c r="C1091" s="250"/>
      <c r="D1091" s="27" t="s">
        <v>119</v>
      </c>
      <c r="E1091" s="1171" t="str">
        <f>Translations!$B$316</f>
        <v>Description de la méthode utilisée pour garder une trace des produits fabriqués</v>
      </c>
      <c r="F1091" s="1171"/>
      <c r="G1091" s="1171"/>
      <c r="H1091" s="1171"/>
      <c r="I1091" s="1171"/>
      <c r="J1091" s="1171"/>
      <c r="K1091" s="1171"/>
      <c r="L1091" s="1171"/>
      <c r="M1091" s="1171"/>
      <c r="N1091" s="1172"/>
      <c r="O1091" s="20"/>
    </row>
    <row r="1092" spans="1:25" ht="5.0999999999999996" customHeight="1" x14ac:dyDescent="0.2">
      <c r="C1092" s="250"/>
      <c r="E1092" s="252"/>
      <c r="F1092" s="571"/>
      <c r="G1092" s="572"/>
      <c r="H1092" s="572"/>
      <c r="I1092" s="572"/>
      <c r="J1092" s="572"/>
      <c r="K1092" s="572"/>
      <c r="L1092" s="572"/>
      <c r="M1092" s="572"/>
      <c r="N1092" s="578"/>
      <c r="O1092" s="20"/>
    </row>
    <row r="1093" spans="1:25" ht="12.75" customHeight="1" x14ac:dyDescent="0.2">
      <c r="C1093" s="250"/>
      <c r="D1093" s="569"/>
      <c r="E1093" s="135"/>
      <c r="F1093" s="1135" t="str">
        <f>IF(M1064=EUConst_Relevant,HYPERLINK("#" &amp; Q1093,EUConst_MsgDescription),"")</f>
        <v/>
      </c>
      <c r="G1093" s="1114"/>
      <c r="H1093" s="1114"/>
      <c r="I1093" s="1114"/>
      <c r="J1093" s="1114"/>
      <c r="K1093" s="1114"/>
      <c r="L1093" s="1114"/>
      <c r="M1093" s="1114"/>
      <c r="N1093" s="1115"/>
      <c r="O1093" s="20"/>
      <c r="P1093" s="24" t="s">
        <v>441</v>
      </c>
      <c r="Q1093" s="414" t="str">
        <f>"#"&amp;ADDRESS(ROW($C$11),COLUMN($C$11))</f>
        <v>#$C$11</v>
      </c>
    </row>
    <row r="1094" spans="1:25" ht="5.0999999999999996" customHeight="1" x14ac:dyDescent="0.2">
      <c r="C1094" s="250"/>
      <c r="D1094" s="569"/>
      <c r="E1094" s="26"/>
      <c r="F1094" s="1194"/>
      <c r="G1094" s="1194"/>
      <c r="H1094" s="1194"/>
      <c r="I1094" s="1194"/>
      <c r="J1094" s="1194"/>
      <c r="K1094" s="1194"/>
      <c r="L1094" s="1194"/>
      <c r="M1094" s="1194"/>
      <c r="N1094" s="1195"/>
      <c r="O1094" s="20"/>
      <c r="P1094" s="280"/>
    </row>
    <row r="1095" spans="1:25" ht="50.1" customHeight="1" x14ac:dyDescent="0.2">
      <c r="C1095" s="250"/>
      <c r="D1095" s="569"/>
      <c r="E1095" s="296"/>
      <c r="F1095" s="1087"/>
      <c r="G1095" s="1088"/>
      <c r="H1095" s="1088"/>
      <c r="I1095" s="1088"/>
      <c r="J1095" s="1088"/>
      <c r="K1095" s="1088"/>
      <c r="L1095" s="1088"/>
      <c r="M1095" s="1088"/>
      <c r="N1095" s="1104"/>
      <c r="O1095" s="20"/>
    </row>
    <row r="1096" spans="1:25" s="21" customFormat="1" ht="12.75" x14ac:dyDescent="0.2">
      <c r="A1096" s="19"/>
      <c r="B1096" s="38"/>
      <c r="C1096" s="422"/>
      <c r="D1096" s="423"/>
      <c r="E1096" s="423"/>
      <c r="F1096" s="423"/>
      <c r="G1096" s="423"/>
      <c r="H1096" s="423"/>
      <c r="I1096" s="423"/>
      <c r="J1096" s="423"/>
      <c r="K1096" s="423"/>
      <c r="L1096" s="423"/>
      <c r="M1096" s="423"/>
      <c r="N1096" s="425"/>
      <c r="O1096" s="20"/>
      <c r="P1096" s="274"/>
      <c r="Q1096" s="274"/>
      <c r="R1096" s="274"/>
      <c r="S1096" s="25"/>
      <c r="T1096" s="24"/>
      <c r="U1096" s="24"/>
      <c r="V1096" s="24"/>
      <c r="W1096" s="267"/>
    </row>
    <row r="1097" spans="1:25" s="21" customFormat="1" x14ac:dyDescent="0.2">
      <c r="A1097" s="19"/>
      <c r="B1097" s="38"/>
      <c r="C1097" s="38"/>
      <c r="D1097" s="38"/>
      <c r="E1097" s="38"/>
      <c r="F1097" s="38"/>
      <c r="G1097" s="38"/>
      <c r="H1097" s="38"/>
      <c r="I1097" s="38"/>
      <c r="J1097" s="38"/>
      <c r="K1097" s="38"/>
      <c r="L1097" s="38"/>
      <c r="M1097" s="38"/>
      <c r="N1097" s="38"/>
      <c r="O1097" s="20"/>
      <c r="P1097" s="24"/>
      <c r="Q1097" s="24"/>
      <c r="R1097" s="25"/>
      <c r="S1097" s="25"/>
      <c r="T1097" s="24"/>
      <c r="U1097" s="24"/>
      <c r="V1097" s="24"/>
      <c r="W1097" s="267"/>
      <c r="X1097" s="273"/>
      <c r="Y1097" s="273"/>
    </row>
    <row r="1098" spans="1:25" s="21" customFormat="1" x14ac:dyDescent="0.2">
      <c r="A1098" s="19"/>
      <c r="B1098" s="38"/>
      <c r="C1098" s="38"/>
      <c r="D1098" s="1260" t="str">
        <f>Translations!$B$75</f>
        <v xml:space="preserve">&lt;&lt;&lt; Cliquez ici pour passer à la feuille suivante &gt;&gt;&gt; </v>
      </c>
      <c r="E1098" s="1260"/>
      <c r="F1098" s="1260"/>
      <c r="G1098" s="1260"/>
      <c r="H1098" s="1260"/>
      <c r="I1098" s="1260"/>
      <c r="J1098" s="1260"/>
      <c r="K1098" s="1260"/>
      <c r="L1098" s="1260"/>
      <c r="M1098" s="1260"/>
      <c r="N1098" s="1260"/>
      <c r="O1098" s="20"/>
      <c r="P1098" s="24"/>
      <c r="Q1098" s="24"/>
      <c r="R1098" s="25"/>
      <c r="S1098" s="25"/>
      <c r="T1098" s="24"/>
      <c r="U1098" s="24"/>
      <c r="V1098" s="24"/>
      <c r="W1098" s="267"/>
      <c r="X1098" s="273"/>
      <c r="Y1098" s="273"/>
    </row>
    <row r="1099" spans="1:25" ht="12.75" customHeight="1" x14ac:dyDescent="0.2">
      <c r="O1099" s="20"/>
    </row>
    <row r="1100" spans="1:25" s="21" customFormat="1" hidden="1" x14ac:dyDescent="0.2">
      <c r="A1100" s="19" t="s">
        <v>397</v>
      </c>
      <c r="B1100" s="24" t="s">
        <v>426</v>
      </c>
      <c r="C1100" s="24" t="s">
        <v>426</v>
      </c>
      <c r="D1100" s="24" t="s">
        <v>426</v>
      </c>
      <c r="E1100" s="24" t="s">
        <v>426</v>
      </c>
      <c r="F1100" s="24" t="s">
        <v>426</v>
      </c>
      <c r="G1100" s="24"/>
      <c r="H1100" s="24" t="s">
        <v>426</v>
      </c>
      <c r="I1100" s="24" t="s">
        <v>426</v>
      </c>
      <c r="J1100" s="24" t="s">
        <v>426</v>
      </c>
      <c r="K1100" s="24" t="s">
        <v>426</v>
      </c>
      <c r="L1100" s="24" t="s">
        <v>426</v>
      </c>
      <c r="M1100" s="24" t="s">
        <v>426</v>
      </c>
      <c r="N1100" s="24" t="s">
        <v>426</v>
      </c>
      <c r="O1100" s="24" t="s">
        <v>426</v>
      </c>
      <c r="P1100" s="24" t="s">
        <v>426</v>
      </c>
      <c r="Q1100" s="24" t="s">
        <v>426</v>
      </c>
      <c r="R1100" s="24" t="s">
        <v>426</v>
      </c>
      <c r="S1100" s="24" t="s">
        <v>426</v>
      </c>
      <c r="T1100" s="24" t="s">
        <v>426</v>
      </c>
      <c r="U1100" s="24" t="s">
        <v>426</v>
      </c>
      <c r="V1100" s="24" t="s">
        <v>426</v>
      </c>
      <c r="W1100" s="267" t="s">
        <v>426</v>
      </c>
      <c r="X1100" s="273"/>
      <c r="Y1100" s="273"/>
    </row>
    <row r="1101" spans="1:25" s="21" customFormat="1" hidden="1" x14ac:dyDescent="0.2">
      <c r="A1101" s="19" t="s">
        <v>397</v>
      </c>
      <c r="B1101" s="38"/>
      <c r="C1101" s="38"/>
      <c r="D1101" s="38"/>
      <c r="E1101" s="38"/>
      <c r="F1101" s="38"/>
      <c r="G1101" s="38"/>
      <c r="H1101" s="38"/>
      <c r="I1101" s="38"/>
      <c r="J1101" s="38"/>
      <c r="K1101" s="38"/>
      <c r="L1101" s="38"/>
      <c r="M1101" s="38"/>
      <c r="N1101" s="38"/>
      <c r="O1101" s="38"/>
      <c r="P1101" s="24"/>
      <c r="Q1101" s="24"/>
      <c r="R1101" s="25"/>
      <c r="S1101" s="25"/>
      <c r="T1101" s="24"/>
      <c r="U1101" s="24"/>
      <c r="V1101" s="24"/>
      <c r="W1101" s="267"/>
      <c r="X1101" s="273"/>
      <c r="Y1101" s="273"/>
    </row>
    <row r="1102" spans="1:25" ht="12.75" hidden="1" customHeight="1" x14ac:dyDescent="0.2">
      <c r="A1102" s="19" t="s">
        <v>397</v>
      </c>
      <c r="C1102" s="348">
        <v>8</v>
      </c>
      <c r="D1102" s="18" t="s">
        <v>895</v>
      </c>
    </row>
    <row r="1103" spans="1:25" ht="12.75" hidden="1" customHeight="1" x14ac:dyDescent="0.2">
      <c r="A1103" s="19" t="s">
        <v>397</v>
      </c>
    </row>
    <row r="1104" spans="1:25" ht="12.75" hidden="1" customHeight="1" x14ac:dyDescent="0.2">
      <c r="A1104" s="19" t="s">
        <v>397</v>
      </c>
    </row>
    <row r="1105" spans="1:1" ht="12.75" hidden="1" customHeight="1" x14ac:dyDescent="0.2">
      <c r="A1105" s="19" t="s">
        <v>397</v>
      </c>
    </row>
  </sheetData>
  <sheetProtection algorithmName="SHA-512" hashValue="C4p75V2YR0WZ7X8IVoELZXma8cQQMS2NWQg3CRpsnYI0IZtBkKsh2lHB9zeWjeolu/P94oD5qYhsf+Kc7xviXQ==" saltValue="AyuFlFXxUyOwufrA73OzVg==" spinCount="100000" sheet="1" objects="1" scenarios="1" formatCells="0" formatColumns="0" formatRows="0"/>
  <mergeCells count="1308">
    <mergeCell ref="F1087:N1087"/>
    <mergeCell ref="F1089:J1089"/>
    <mergeCell ref="K1089:N1089"/>
    <mergeCell ref="E1091:N1091"/>
    <mergeCell ref="F1093:N1093"/>
    <mergeCell ref="F1094:N1094"/>
    <mergeCell ref="F1095:N1095"/>
    <mergeCell ref="P5:Q5"/>
    <mergeCell ref="R5:S5"/>
    <mergeCell ref="G5:H5"/>
    <mergeCell ref="I5:J5"/>
    <mergeCell ref="E1075:J1075"/>
    <mergeCell ref="K1075:N1075"/>
    <mergeCell ref="E1077:J1077"/>
    <mergeCell ref="K1077:N1077"/>
    <mergeCell ref="E1080:N1080"/>
    <mergeCell ref="E1081:N1081"/>
    <mergeCell ref="E1083:N1083"/>
    <mergeCell ref="F1085:N1085"/>
    <mergeCell ref="F1086:N1086"/>
    <mergeCell ref="D1064:H1064"/>
    <mergeCell ref="I1064:L1064"/>
    <mergeCell ref="M1064:N1064"/>
    <mergeCell ref="I1065:N1065"/>
    <mergeCell ref="E1067:M1067"/>
    <mergeCell ref="E1069:N1069"/>
    <mergeCell ref="E1071:N1071"/>
    <mergeCell ref="E1072:N1072"/>
    <mergeCell ref="E1073:N1073"/>
    <mergeCell ref="F987:N987"/>
    <mergeCell ref="F988:N988"/>
    <mergeCell ref="F990:J990"/>
    <mergeCell ref="K990:N990"/>
    <mergeCell ref="E769:N769"/>
    <mergeCell ref="F975:N975"/>
    <mergeCell ref="F977:J977"/>
    <mergeCell ref="K977:N977"/>
    <mergeCell ref="E979:H979"/>
    <mergeCell ref="K979:N979"/>
    <mergeCell ref="F981:N981"/>
    <mergeCell ref="F982:N982"/>
    <mergeCell ref="E984:N984"/>
    <mergeCell ref="F986:N986"/>
    <mergeCell ref="F968:H968"/>
    <mergeCell ref="I968:J968"/>
    <mergeCell ref="K968:L968"/>
    <mergeCell ref="M968:N968"/>
    <mergeCell ref="F969:H969"/>
    <mergeCell ref="I969:J969"/>
    <mergeCell ref="K969:L969"/>
    <mergeCell ref="M969:N969"/>
    <mergeCell ref="F974:N974"/>
    <mergeCell ref="F957:N957"/>
    <mergeCell ref="E961:N961"/>
    <mergeCell ref="E962:N962"/>
    <mergeCell ref="E963:L963"/>
    <mergeCell ref="M963:N963"/>
    <mergeCell ref="J964:N964"/>
    <mergeCell ref="E966:N966"/>
    <mergeCell ref="I967:J967"/>
    <mergeCell ref="K967:L967"/>
    <mergeCell ref="M967:N967"/>
    <mergeCell ref="M944:N944"/>
    <mergeCell ref="F947:N947"/>
    <mergeCell ref="F949:N949"/>
    <mergeCell ref="F950:N950"/>
    <mergeCell ref="F951:N951"/>
    <mergeCell ref="F953:J953"/>
    <mergeCell ref="K953:N953"/>
    <mergeCell ref="E955:H955"/>
    <mergeCell ref="K955:N955"/>
    <mergeCell ref="E935:N935"/>
    <mergeCell ref="E936:N936"/>
    <mergeCell ref="E937:N937"/>
    <mergeCell ref="I938:J938"/>
    <mergeCell ref="K938:L938"/>
    <mergeCell ref="M938:N938"/>
    <mergeCell ref="F939:H939"/>
    <mergeCell ref="I939:J939"/>
    <mergeCell ref="K939:L939"/>
    <mergeCell ref="M939:N939"/>
    <mergeCell ref="F945:G945"/>
    <mergeCell ref="I945:J945"/>
    <mergeCell ref="K945:L945"/>
    <mergeCell ref="M945:N945"/>
    <mergeCell ref="F941:H941"/>
    <mergeCell ref="I941:J941"/>
    <mergeCell ref="K941:L941"/>
    <mergeCell ref="M941:N941"/>
    <mergeCell ref="F942:G942"/>
    <mergeCell ref="H942:H944"/>
    <mergeCell ref="I942:J942"/>
    <mergeCell ref="K942:L942"/>
    <mergeCell ref="M942:N942"/>
    <mergeCell ref="F943:G943"/>
    <mergeCell ref="I943:J943"/>
    <mergeCell ref="F753:N753"/>
    <mergeCell ref="F754:N754"/>
    <mergeCell ref="F755:N755"/>
    <mergeCell ref="F757:J757"/>
    <mergeCell ref="K757:N757"/>
    <mergeCell ref="E885:N885"/>
    <mergeCell ref="E886:N886"/>
    <mergeCell ref="E888:J888"/>
    <mergeCell ref="K888:N888"/>
    <mergeCell ref="E766:N766"/>
    <mergeCell ref="E768:N768"/>
    <mergeCell ref="E770:N770"/>
    <mergeCell ref="E772:J772"/>
    <mergeCell ref="K772:N772"/>
    <mergeCell ref="E774:J774"/>
    <mergeCell ref="K774:N774"/>
    <mergeCell ref="E777:N777"/>
    <mergeCell ref="E778:N778"/>
    <mergeCell ref="E780:N780"/>
    <mergeCell ref="I781:J781"/>
    <mergeCell ref="K781:L781"/>
    <mergeCell ref="M781:N781"/>
    <mergeCell ref="F782:H782"/>
    <mergeCell ref="I782:J782"/>
    <mergeCell ref="K782:L782"/>
    <mergeCell ref="M782:N782"/>
    <mergeCell ref="F792:J792"/>
    <mergeCell ref="K792:N792"/>
    <mergeCell ref="E794:H794"/>
    <mergeCell ref="K794:N794"/>
    <mergeCell ref="F796:N796"/>
    <mergeCell ref="F783:H783"/>
    <mergeCell ref="F742:N742"/>
    <mergeCell ref="F714:N714"/>
    <mergeCell ref="F716:N716"/>
    <mergeCell ref="F720:J720"/>
    <mergeCell ref="K720:N720"/>
    <mergeCell ref="E722:H722"/>
    <mergeCell ref="K722:N722"/>
    <mergeCell ref="F724:N724"/>
    <mergeCell ref="F725:N725"/>
    <mergeCell ref="E728:N728"/>
    <mergeCell ref="E729:N729"/>
    <mergeCell ref="E730:L730"/>
    <mergeCell ref="M730:N730"/>
    <mergeCell ref="J731:N731"/>
    <mergeCell ref="E733:N733"/>
    <mergeCell ref="I734:J734"/>
    <mergeCell ref="K734:L734"/>
    <mergeCell ref="M734:N734"/>
    <mergeCell ref="F735:H735"/>
    <mergeCell ref="I735:J735"/>
    <mergeCell ref="F738:N738"/>
    <mergeCell ref="M709:N709"/>
    <mergeCell ref="F710:G710"/>
    <mergeCell ref="I710:J710"/>
    <mergeCell ref="K710:L710"/>
    <mergeCell ref="M710:N710"/>
    <mergeCell ref="F711:G711"/>
    <mergeCell ref="I711:J711"/>
    <mergeCell ref="K711:L711"/>
    <mergeCell ref="M711:N711"/>
    <mergeCell ref="K735:L735"/>
    <mergeCell ref="M735:N735"/>
    <mergeCell ref="F736:H736"/>
    <mergeCell ref="I736:J736"/>
    <mergeCell ref="K736:L736"/>
    <mergeCell ref="M736:N736"/>
    <mergeCell ref="F740:N740"/>
    <mergeCell ref="F741:N741"/>
    <mergeCell ref="F682:N682"/>
    <mergeCell ref="F683:N683"/>
    <mergeCell ref="D686:N686"/>
    <mergeCell ref="E688:N688"/>
    <mergeCell ref="E689:N689"/>
    <mergeCell ref="F692:N692"/>
    <mergeCell ref="F693:N693"/>
    <mergeCell ref="F695:J695"/>
    <mergeCell ref="K695:N695"/>
    <mergeCell ref="F662:H662"/>
    <mergeCell ref="F669:N669"/>
    <mergeCell ref="F670:N670"/>
    <mergeCell ref="F672:J672"/>
    <mergeCell ref="E674:H674"/>
    <mergeCell ref="K674:N674"/>
    <mergeCell ref="F676:N676"/>
    <mergeCell ref="F677:N677"/>
    <mergeCell ref="E679:N679"/>
    <mergeCell ref="I662:J662"/>
    <mergeCell ref="K662:L662"/>
    <mergeCell ref="M662:N662"/>
    <mergeCell ref="F668:N668"/>
    <mergeCell ref="K672:N672"/>
    <mergeCell ref="K649:N649"/>
    <mergeCell ref="E653:N653"/>
    <mergeCell ref="E654:N654"/>
    <mergeCell ref="E656:N656"/>
    <mergeCell ref="E657:N657"/>
    <mergeCell ref="F658:N658"/>
    <mergeCell ref="F659:N659"/>
    <mergeCell ref="F660:N660"/>
    <mergeCell ref="I661:J661"/>
    <mergeCell ref="K661:L661"/>
    <mergeCell ref="M661:N661"/>
    <mergeCell ref="F619:N619"/>
    <mergeCell ref="E621:N621"/>
    <mergeCell ref="F623:N623"/>
    <mergeCell ref="F624:N624"/>
    <mergeCell ref="F625:N625"/>
    <mergeCell ref="F627:J627"/>
    <mergeCell ref="K627:N627"/>
    <mergeCell ref="D631:H631"/>
    <mergeCell ref="I631:L631"/>
    <mergeCell ref="M631:N631"/>
    <mergeCell ref="E650:N650"/>
    <mergeCell ref="F608:N608"/>
    <mergeCell ref="F610:N610"/>
    <mergeCell ref="F611:N611"/>
    <mergeCell ref="F612:N612"/>
    <mergeCell ref="F614:J614"/>
    <mergeCell ref="K614:N614"/>
    <mergeCell ref="E616:H616"/>
    <mergeCell ref="K616:N616"/>
    <mergeCell ref="F618:N618"/>
    <mergeCell ref="F605:G605"/>
    <mergeCell ref="H605:H606"/>
    <mergeCell ref="I605:J605"/>
    <mergeCell ref="K605:L605"/>
    <mergeCell ref="M605:N605"/>
    <mergeCell ref="F606:G606"/>
    <mergeCell ref="I606:J606"/>
    <mergeCell ref="K606:L606"/>
    <mergeCell ref="M606:N606"/>
    <mergeCell ref="F603:G603"/>
    <mergeCell ref="H603:H604"/>
    <mergeCell ref="I603:J603"/>
    <mergeCell ref="K603:L603"/>
    <mergeCell ref="M603:N603"/>
    <mergeCell ref="F604:G604"/>
    <mergeCell ref="I604:J604"/>
    <mergeCell ref="K604:L604"/>
    <mergeCell ref="M604:N604"/>
    <mergeCell ref="F601:G601"/>
    <mergeCell ref="H601:H602"/>
    <mergeCell ref="I601:J601"/>
    <mergeCell ref="K601:L601"/>
    <mergeCell ref="M601:N601"/>
    <mergeCell ref="F602:G602"/>
    <mergeCell ref="I602:J602"/>
    <mergeCell ref="K602:L602"/>
    <mergeCell ref="M602:N602"/>
    <mergeCell ref="F599:G599"/>
    <mergeCell ref="H599:H600"/>
    <mergeCell ref="I599:J599"/>
    <mergeCell ref="K599:L599"/>
    <mergeCell ref="M599:N599"/>
    <mergeCell ref="F600:G600"/>
    <mergeCell ref="I600:J600"/>
    <mergeCell ref="K600:L600"/>
    <mergeCell ref="M600:N600"/>
    <mergeCell ref="E595:N595"/>
    <mergeCell ref="I596:J596"/>
    <mergeCell ref="K596:L596"/>
    <mergeCell ref="M596:N596"/>
    <mergeCell ref="F597:G597"/>
    <mergeCell ref="H597:H598"/>
    <mergeCell ref="I597:J597"/>
    <mergeCell ref="K597:L597"/>
    <mergeCell ref="M597:N597"/>
    <mergeCell ref="F598:G598"/>
    <mergeCell ref="I598:J598"/>
    <mergeCell ref="K598:L598"/>
    <mergeCell ref="M598:N598"/>
    <mergeCell ref="E584:H584"/>
    <mergeCell ref="K584:N584"/>
    <mergeCell ref="F586:N586"/>
    <mergeCell ref="F587:N587"/>
    <mergeCell ref="E590:N590"/>
    <mergeCell ref="E591:N591"/>
    <mergeCell ref="E592:L592"/>
    <mergeCell ref="M592:N592"/>
    <mergeCell ref="J593:N593"/>
    <mergeCell ref="F574:H574"/>
    <mergeCell ref="I574:J574"/>
    <mergeCell ref="K574:L574"/>
    <mergeCell ref="M574:N574"/>
    <mergeCell ref="F576:N576"/>
    <mergeCell ref="F578:N578"/>
    <mergeCell ref="F579:N579"/>
    <mergeCell ref="F580:N580"/>
    <mergeCell ref="F582:J582"/>
    <mergeCell ref="K582:N582"/>
    <mergeCell ref="F566:N566"/>
    <mergeCell ref="E569:N569"/>
    <mergeCell ref="E570:N570"/>
    <mergeCell ref="E571:N571"/>
    <mergeCell ref="I572:J572"/>
    <mergeCell ref="K572:L572"/>
    <mergeCell ref="M572:N572"/>
    <mergeCell ref="F573:H573"/>
    <mergeCell ref="I573:J573"/>
    <mergeCell ref="K573:L573"/>
    <mergeCell ref="M573:N573"/>
    <mergeCell ref="F555:N555"/>
    <mergeCell ref="F557:N557"/>
    <mergeCell ref="F558:N558"/>
    <mergeCell ref="F559:N559"/>
    <mergeCell ref="F561:J561"/>
    <mergeCell ref="K561:N561"/>
    <mergeCell ref="E563:H563"/>
    <mergeCell ref="K563:N563"/>
    <mergeCell ref="F565:N565"/>
    <mergeCell ref="F553:G553"/>
    <mergeCell ref="I553:J553"/>
    <mergeCell ref="K553:L553"/>
    <mergeCell ref="M553:N553"/>
    <mergeCell ref="F549:H549"/>
    <mergeCell ref="I549:J549"/>
    <mergeCell ref="K549:L549"/>
    <mergeCell ref="M549:N549"/>
    <mergeCell ref="F550:G550"/>
    <mergeCell ref="H550:H552"/>
    <mergeCell ref="I550:J550"/>
    <mergeCell ref="K550:L550"/>
    <mergeCell ref="M550:N550"/>
    <mergeCell ref="F551:G551"/>
    <mergeCell ref="I551:J551"/>
    <mergeCell ref="K551:L551"/>
    <mergeCell ref="M551:N551"/>
    <mergeCell ref="F552:G552"/>
    <mergeCell ref="I552:J552"/>
    <mergeCell ref="K552:L552"/>
    <mergeCell ref="M552:N552"/>
    <mergeCell ref="I546:J546"/>
    <mergeCell ref="K546:L546"/>
    <mergeCell ref="M546:N546"/>
    <mergeCell ref="F547:H547"/>
    <mergeCell ref="I547:J547"/>
    <mergeCell ref="K547:L547"/>
    <mergeCell ref="M547:N547"/>
    <mergeCell ref="F548:H548"/>
    <mergeCell ref="I548:J548"/>
    <mergeCell ref="K548:L548"/>
    <mergeCell ref="M548:N548"/>
    <mergeCell ref="E534:N534"/>
    <mergeCell ref="F536:N536"/>
    <mergeCell ref="F537:N537"/>
    <mergeCell ref="F538:N538"/>
    <mergeCell ref="F540:J540"/>
    <mergeCell ref="K540:N540"/>
    <mergeCell ref="E543:N543"/>
    <mergeCell ref="E544:N544"/>
    <mergeCell ref="E545:N545"/>
    <mergeCell ref="E520:H520"/>
    <mergeCell ref="K520:N520"/>
    <mergeCell ref="F522:N522"/>
    <mergeCell ref="F523:N523"/>
    <mergeCell ref="E525:N525"/>
    <mergeCell ref="F527:N527"/>
    <mergeCell ref="F528:N528"/>
    <mergeCell ref="F529:N529"/>
    <mergeCell ref="D532:N532"/>
    <mergeCell ref="F510:H510"/>
    <mergeCell ref="I510:J510"/>
    <mergeCell ref="K510:L510"/>
    <mergeCell ref="M510:N510"/>
    <mergeCell ref="F512:N512"/>
    <mergeCell ref="F514:N514"/>
    <mergeCell ref="F515:N515"/>
    <mergeCell ref="F516:N516"/>
    <mergeCell ref="F518:J518"/>
    <mergeCell ref="K518:N518"/>
    <mergeCell ref="E505:N505"/>
    <mergeCell ref="E507:N507"/>
    <mergeCell ref="I508:J508"/>
    <mergeCell ref="K508:L508"/>
    <mergeCell ref="M508:N508"/>
    <mergeCell ref="F509:H509"/>
    <mergeCell ref="I509:J509"/>
    <mergeCell ref="K509:L509"/>
    <mergeCell ref="M509:N509"/>
    <mergeCell ref="I492:N492"/>
    <mergeCell ref="E494:N494"/>
    <mergeCell ref="E496:N496"/>
    <mergeCell ref="E497:N497"/>
    <mergeCell ref="E498:N498"/>
    <mergeCell ref="E500:J500"/>
    <mergeCell ref="K500:N500"/>
    <mergeCell ref="E502:J502"/>
    <mergeCell ref="K502:N502"/>
    <mergeCell ref="F479:N479"/>
    <mergeCell ref="E481:N481"/>
    <mergeCell ref="F483:N483"/>
    <mergeCell ref="F484:N484"/>
    <mergeCell ref="F485:N485"/>
    <mergeCell ref="F487:J487"/>
    <mergeCell ref="K487:N487"/>
    <mergeCell ref="D491:H491"/>
    <mergeCell ref="I491:L491"/>
    <mergeCell ref="M491:N491"/>
    <mergeCell ref="F468:N468"/>
    <mergeCell ref="F470:N470"/>
    <mergeCell ref="F471:N471"/>
    <mergeCell ref="F472:N472"/>
    <mergeCell ref="F474:J474"/>
    <mergeCell ref="K474:N474"/>
    <mergeCell ref="E476:H476"/>
    <mergeCell ref="K476:N476"/>
    <mergeCell ref="F478:N478"/>
    <mergeCell ref="F465:G465"/>
    <mergeCell ref="H465:H466"/>
    <mergeCell ref="I465:J465"/>
    <mergeCell ref="K465:L465"/>
    <mergeCell ref="M465:N465"/>
    <mergeCell ref="F466:G466"/>
    <mergeCell ref="I466:J466"/>
    <mergeCell ref="K466:L466"/>
    <mergeCell ref="M466:N466"/>
    <mergeCell ref="F463:G463"/>
    <mergeCell ref="H463:H464"/>
    <mergeCell ref="I463:J463"/>
    <mergeCell ref="K463:L463"/>
    <mergeCell ref="M463:N463"/>
    <mergeCell ref="F464:G464"/>
    <mergeCell ref="I464:J464"/>
    <mergeCell ref="K464:L464"/>
    <mergeCell ref="M464:N464"/>
    <mergeCell ref="F461:G461"/>
    <mergeCell ref="H461:H462"/>
    <mergeCell ref="I461:J461"/>
    <mergeCell ref="K461:L461"/>
    <mergeCell ref="M461:N461"/>
    <mergeCell ref="F462:G462"/>
    <mergeCell ref="I462:J462"/>
    <mergeCell ref="K462:L462"/>
    <mergeCell ref="M462:N462"/>
    <mergeCell ref="F459:G459"/>
    <mergeCell ref="H459:H460"/>
    <mergeCell ref="I459:J459"/>
    <mergeCell ref="K459:L459"/>
    <mergeCell ref="M459:N459"/>
    <mergeCell ref="F460:G460"/>
    <mergeCell ref="I460:J460"/>
    <mergeCell ref="K460:L460"/>
    <mergeCell ref="M460:N460"/>
    <mergeCell ref="E455:N455"/>
    <mergeCell ref="I456:J456"/>
    <mergeCell ref="K456:L456"/>
    <mergeCell ref="M456:N456"/>
    <mergeCell ref="F457:G457"/>
    <mergeCell ref="H457:H458"/>
    <mergeCell ref="I457:J457"/>
    <mergeCell ref="K457:L457"/>
    <mergeCell ref="M457:N457"/>
    <mergeCell ref="F458:G458"/>
    <mergeCell ref="I458:J458"/>
    <mergeCell ref="K458:L458"/>
    <mergeCell ref="M458:N458"/>
    <mergeCell ref="E444:H444"/>
    <mergeCell ref="K444:N444"/>
    <mergeCell ref="F446:N446"/>
    <mergeCell ref="F447:N447"/>
    <mergeCell ref="E450:N450"/>
    <mergeCell ref="E451:N451"/>
    <mergeCell ref="E452:L452"/>
    <mergeCell ref="M452:N452"/>
    <mergeCell ref="J453:N453"/>
    <mergeCell ref="F434:H434"/>
    <mergeCell ref="I434:J434"/>
    <mergeCell ref="K434:L434"/>
    <mergeCell ref="M434:N434"/>
    <mergeCell ref="F436:N436"/>
    <mergeCell ref="F438:N438"/>
    <mergeCell ref="F439:N439"/>
    <mergeCell ref="F440:N440"/>
    <mergeCell ref="F442:J442"/>
    <mergeCell ref="K442:N442"/>
    <mergeCell ref="F426:N426"/>
    <mergeCell ref="E429:N429"/>
    <mergeCell ref="E430:N430"/>
    <mergeCell ref="E431:N431"/>
    <mergeCell ref="I432:J432"/>
    <mergeCell ref="K432:L432"/>
    <mergeCell ref="M432:N432"/>
    <mergeCell ref="F433:H433"/>
    <mergeCell ref="I433:J433"/>
    <mergeCell ref="K433:L433"/>
    <mergeCell ref="M433:N433"/>
    <mergeCell ref="F415:N415"/>
    <mergeCell ref="F417:N417"/>
    <mergeCell ref="F418:N418"/>
    <mergeCell ref="F419:N419"/>
    <mergeCell ref="F421:J421"/>
    <mergeCell ref="K421:N421"/>
    <mergeCell ref="E423:H423"/>
    <mergeCell ref="K423:N423"/>
    <mergeCell ref="F425:N425"/>
    <mergeCell ref="F409:H409"/>
    <mergeCell ref="I409:J409"/>
    <mergeCell ref="K409:L409"/>
    <mergeCell ref="M409:N409"/>
    <mergeCell ref="F410:G410"/>
    <mergeCell ref="H410:H412"/>
    <mergeCell ref="I410:J410"/>
    <mergeCell ref="K410:L410"/>
    <mergeCell ref="M410:N410"/>
    <mergeCell ref="F411:G411"/>
    <mergeCell ref="I411:J411"/>
    <mergeCell ref="K411:L411"/>
    <mergeCell ref="M411:N411"/>
    <mergeCell ref="F412:G412"/>
    <mergeCell ref="I412:J412"/>
    <mergeCell ref="K412:L412"/>
    <mergeCell ref="M412:N412"/>
    <mergeCell ref="F407:H407"/>
    <mergeCell ref="I407:J407"/>
    <mergeCell ref="K407:L407"/>
    <mergeCell ref="M407:N407"/>
    <mergeCell ref="F408:H408"/>
    <mergeCell ref="I408:J408"/>
    <mergeCell ref="K408:L408"/>
    <mergeCell ref="M408:N408"/>
    <mergeCell ref="F413:G413"/>
    <mergeCell ref="I413:J413"/>
    <mergeCell ref="K413:L413"/>
    <mergeCell ref="M413:N413"/>
    <mergeCell ref="F398:N398"/>
    <mergeCell ref="F400:J400"/>
    <mergeCell ref="K400:N400"/>
    <mergeCell ref="E403:N403"/>
    <mergeCell ref="E404:N404"/>
    <mergeCell ref="E405:N405"/>
    <mergeCell ref="I406:J406"/>
    <mergeCell ref="K406:L406"/>
    <mergeCell ref="M406:N406"/>
    <mergeCell ref="F383:N383"/>
    <mergeCell ref="E385:N385"/>
    <mergeCell ref="F387:N387"/>
    <mergeCell ref="F388:N388"/>
    <mergeCell ref="F389:N389"/>
    <mergeCell ref="D392:N392"/>
    <mergeCell ref="E394:N394"/>
    <mergeCell ref="F396:N396"/>
    <mergeCell ref="F397:N397"/>
    <mergeCell ref="F372:N372"/>
    <mergeCell ref="F374:N374"/>
    <mergeCell ref="F375:N375"/>
    <mergeCell ref="F376:N376"/>
    <mergeCell ref="F378:J378"/>
    <mergeCell ref="K378:N378"/>
    <mergeCell ref="E380:H380"/>
    <mergeCell ref="K380:N380"/>
    <mergeCell ref="F382:N382"/>
    <mergeCell ref="E367:N367"/>
    <mergeCell ref="I368:J368"/>
    <mergeCell ref="K368:L368"/>
    <mergeCell ref="M368:N368"/>
    <mergeCell ref="F369:H369"/>
    <mergeCell ref="I369:J369"/>
    <mergeCell ref="K369:L369"/>
    <mergeCell ref="M369:N369"/>
    <mergeCell ref="F370:H370"/>
    <mergeCell ref="I370:J370"/>
    <mergeCell ref="K370:L370"/>
    <mergeCell ref="M370:N370"/>
    <mergeCell ref="E354:N354"/>
    <mergeCell ref="E356:N356"/>
    <mergeCell ref="E357:N357"/>
    <mergeCell ref="E358:N358"/>
    <mergeCell ref="E360:J360"/>
    <mergeCell ref="K360:N360"/>
    <mergeCell ref="E362:J362"/>
    <mergeCell ref="K362:N362"/>
    <mergeCell ref="E365:N365"/>
    <mergeCell ref="F339:N339"/>
    <mergeCell ref="E341:N341"/>
    <mergeCell ref="F343:N343"/>
    <mergeCell ref="F344:N344"/>
    <mergeCell ref="F345:N345"/>
    <mergeCell ref="F347:J347"/>
    <mergeCell ref="K347:N347"/>
    <mergeCell ref="F328:N328"/>
    <mergeCell ref="F330:N330"/>
    <mergeCell ref="F331:N331"/>
    <mergeCell ref="F332:N332"/>
    <mergeCell ref="F334:J334"/>
    <mergeCell ref="K334:N334"/>
    <mergeCell ref="E336:H336"/>
    <mergeCell ref="K336:N336"/>
    <mergeCell ref="F338:N338"/>
    <mergeCell ref="F325:G325"/>
    <mergeCell ref="H325:H326"/>
    <mergeCell ref="I325:J325"/>
    <mergeCell ref="K325:L325"/>
    <mergeCell ref="M325:N325"/>
    <mergeCell ref="F326:G326"/>
    <mergeCell ref="I326:J326"/>
    <mergeCell ref="K326:L326"/>
    <mergeCell ref="M326:N326"/>
    <mergeCell ref="F317:G317"/>
    <mergeCell ref="H317:H318"/>
    <mergeCell ref="I317:J317"/>
    <mergeCell ref="K317:L317"/>
    <mergeCell ref="M317:N317"/>
    <mergeCell ref="F318:G318"/>
    <mergeCell ref="I318:J318"/>
    <mergeCell ref="K318:L318"/>
    <mergeCell ref="M318:N318"/>
    <mergeCell ref="F323:G323"/>
    <mergeCell ref="H323:H324"/>
    <mergeCell ref="I323:J323"/>
    <mergeCell ref="K323:L323"/>
    <mergeCell ref="M323:N323"/>
    <mergeCell ref="F324:G324"/>
    <mergeCell ref="I324:J324"/>
    <mergeCell ref="K324:L324"/>
    <mergeCell ref="M324:N324"/>
    <mergeCell ref="F321:G321"/>
    <mergeCell ref="H321:H322"/>
    <mergeCell ref="I321:J321"/>
    <mergeCell ref="K321:L321"/>
    <mergeCell ref="M321:N321"/>
    <mergeCell ref="F322:G322"/>
    <mergeCell ref="I322:J322"/>
    <mergeCell ref="K322:L322"/>
    <mergeCell ref="M322:N322"/>
    <mergeCell ref="F285:N285"/>
    <mergeCell ref="D351:H351"/>
    <mergeCell ref="I351:L351"/>
    <mergeCell ref="M351:N351"/>
    <mergeCell ref="I352:N352"/>
    <mergeCell ref="E310:N310"/>
    <mergeCell ref="E311:N311"/>
    <mergeCell ref="E312:L312"/>
    <mergeCell ref="M312:N312"/>
    <mergeCell ref="J313:N313"/>
    <mergeCell ref="E315:N315"/>
    <mergeCell ref="F298:N298"/>
    <mergeCell ref="F299:N299"/>
    <mergeCell ref="F300:N300"/>
    <mergeCell ref="F302:J302"/>
    <mergeCell ref="K302:N302"/>
    <mergeCell ref="E304:H304"/>
    <mergeCell ref="K304:N304"/>
    <mergeCell ref="F306:N306"/>
    <mergeCell ref="F307:N307"/>
    <mergeCell ref="F319:G319"/>
    <mergeCell ref="H319:H320"/>
    <mergeCell ref="I319:J319"/>
    <mergeCell ref="K319:L319"/>
    <mergeCell ref="M319:N319"/>
    <mergeCell ref="F320:G320"/>
    <mergeCell ref="I320:J320"/>
    <mergeCell ref="K320:L320"/>
    <mergeCell ref="M320:N320"/>
    <mergeCell ref="I316:J316"/>
    <mergeCell ref="K316:L316"/>
    <mergeCell ref="M316:N316"/>
    <mergeCell ref="F271:G271"/>
    <mergeCell ref="I271:J271"/>
    <mergeCell ref="K271:L271"/>
    <mergeCell ref="M271:N271"/>
    <mergeCell ref="F272:G272"/>
    <mergeCell ref="I272:J272"/>
    <mergeCell ref="K272:L272"/>
    <mergeCell ref="M272:N272"/>
    <mergeCell ref="F293:H293"/>
    <mergeCell ref="I293:J293"/>
    <mergeCell ref="K293:L293"/>
    <mergeCell ref="M293:N293"/>
    <mergeCell ref="F294:H294"/>
    <mergeCell ref="I294:J294"/>
    <mergeCell ref="K294:L294"/>
    <mergeCell ref="M294:N294"/>
    <mergeCell ref="F296:N296"/>
    <mergeCell ref="F286:N286"/>
    <mergeCell ref="E289:N289"/>
    <mergeCell ref="E290:N290"/>
    <mergeCell ref="E291:N291"/>
    <mergeCell ref="I292:J292"/>
    <mergeCell ref="K292:L292"/>
    <mergeCell ref="M292:N292"/>
    <mergeCell ref="F275:N275"/>
    <mergeCell ref="F277:N277"/>
    <mergeCell ref="F278:N278"/>
    <mergeCell ref="F279:N279"/>
    <mergeCell ref="F281:J281"/>
    <mergeCell ref="K281:N281"/>
    <mergeCell ref="E283:H283"/>
    <mergeCell ref="K283:N283"/>
    <mergeCell ref="F267:H267"/>
    <mergeCell ref="I267:J267"/>
    <mergeCell ref="K267:L267"/>
    <mergeCell ref="M267:N267"/>
    <mergeCell ref="F268:H268"/>
    <mergeCell ref="I268:J268"/>
    <mergeCell ref="K268:L268"/>
    <mergeCell ref="M268:N268"/>
    <mergeCell ref="F273:G273"/>
    <mergeCell ref="I273:J273"/>
    <mergeCell ref="K273:L273"/>
    <mergeCell ref="M273:N273"/>
    <mergeCell ref="E265:N265"/>
    <mergeCell ref="I266:J266"/>
    <mergeCell ref="K266:L266"/>
    <mergeCell ref="M266:N266"/>
    <mergeCell ref="F256:N256"/>
    <mergeCell ref="F257:N257"/>
    <mergeCell ref="F258:N258"/>
    <mergeCell ref="F260:J260"/>
    <mergeCell ref="K260:N260"/>
    <mergeCell ref="E263:N263"/>
    <mergeCell ref="E264:N264"/>
    <mergeCell ref="F269:H269"/>
    <mergeCell ref="I269:J269"/>
    <mergeCell ref="K269:L269"/>
    <mergeCell ref="M269:N269"/>
    <mergeCell ref="F270:G270"/>
    <mergeCell ref="H270:H272"/>
    <mergeCell ref="I270:J270"/>
    <mergeCell ref="K270:L270"/>
    <mergeCell ref="M270:N270"/>
    <mergeCell ref="I212:N212"/>
    <mergeCell ref="E214:N214"/>
    <mergeCell ref="E216:N216"/>
    <mergeCell ref="F247:N247"/>
    <mergeCell ref="F248:N248"/>
    <mergeCell ref="F249:N249"/>
    <mergeCell ref="D252:N252"/>
    <mergeCell ref="E254:N254"/>
    <mergeCell ref="F242:N242"/>
    <mergeCell ref="F243:N243"/>
    <mergeCell ref="E245:N245"/>
    <mergeCell ref="F234:N234"/>
    <mergeCell ref="F235:N235"/>
    <mergeCell ref="F236:N236"/>
    <mergeCell ref="F238:J238"/>
    <mergeCell ref="K238:N238"/>
    <mergeCell ref="E240:H240"/>
    <mergeCell ref="K240:N240"/>
    <mergeCell ref="F229:H229"/>
    <mergeCell ref="I229:J229"/>
    <mergeCell ref="K229:L229"/>
    <mergeCell ref="M229:N229"/>
    <mergeCell ref="F230:H230"/>
    <mergeCell ref="I230:J230"/>
    <mergeCell ref="K230:L230"/>
    <mergeCell ref="M230:N230"/>
    <mergeCell ref="F232:N232"/>
    <mergeCell ref="F122:G122"/>
    <mergeCell ref="I122:J122"/>
    <mergeCell ref="K122:L122"/>
    <mergeCell ref="M122:N122"/>
    <mergeCell ref="E132:H132"/>
    <mergeCell ref="K132:N132"/>
    <mergeCell ref="F1060:N1060"/>
    <mergeCell ref="E201:N201"/>
    <mergeCell ref="F96:N96"/>
    <mergeCell ref="E1048:N1048"/>
    <mergeCell ref="F1050:N1050"/>
    <mergeCell ref="F1051:N1051"/>
    <mergeCell ref="F1052:N1052"/>
    <mergeCell ref="F1054:J1054"/>
    <mergeCell ref="K1054:N1054"/>
    <mergeCell ref="E1056:N1056"/>
    <mergeCell ref="F1058:N1058"/>
    <mergeCell ref="F1059:N1059"/>
    <mergeCell ref="E1036:N1036"/>
    <mergeCell ref="E1037:N1037"/>
    <mergeCell ref="E1038:N1038"/>
    <mergeCell ref="E1040:J1040"/>
    <mergeCell ref="K1040:N1040"/>
    <mergeCell ref="E1042:J1042"/>
    <mergeCell ref="K1042:N1042"/>
    <mergeCell ref="E1045:N1045"/>
    <mergeCell ref="E1046:N1046"/>
    <mergeCell ref="E1011:N1011"/>
    <mergeCell ref="F168:N168"/>
    <mergeCell ref="F169:N169"/>
    <mergeCell ref="F170:N170"/>
    <mergeCell ref="F171:N171"/>
    <mergeCell ref="F172:N172"/>
    <mergeCell ref="E162:N162"/>
    <mergeCell ref="I176:J176"/>
    <mergeCell ref="K176:L176"/>
    <mergeCell ref="M176:N176"/>
    <mergeCell ref="K184:L184"/>
    <mergeCell ref="I184:J184"/>
    <mergeCell ref="I183:J183"/>
    <mergeCell ref="M180:N180"/>
    <mergeCell ref="F76:N76"/>
    <mergeCell ref="M179:N179"/>
    <mergeCell ref="K179:L179"/>
    <mergeCell ref="I179:J179"/>
    <mergeCell ref="M177:N177"/>
    <mergeCell ref="K177:L177"/>
    <mergeCell ref="I177:J177"/>
    <mergeCell ref="E93:N93"/>
    <mergeCell ref="F94:N94"/>
    <mergeCell ref="F97:N97"/>
    <mergeCell ref="F101:N101"/>
    <mergeCell ref="F103:J103"/>
    <mergeCell ref="K103:N103"/>
    <mergeCell ref="M118:N118"/>
    <mergeCell ref="F124:N124"/>
    <mergeCell ref="E81:N81"/>
    <mergeCell ref="E82:N82"/>
    <mergeCell ref="I118:J118"/>
    <mergeCell ref="F184:G184"/>
    <mergeCell ref="F95:N95"/>
    <mergeCell ref="E161:N161"/>
    <mergeCell ref="E108:N108"/>
    <mergeCell ref="E109:N109"/>
    <mergeCell ref="E71:N71"/>
    <mergeCell ref="F72:N72"/>
    <mergeCell ref="F73:N73"/>
    <mergeCell ref="F74:N74"/>
    <mergeCell ref="E92:N92"/>
    <mergeCell ref="M58:N58"/>
    <mergeCell ref="E53:N53"/>
    <mergeCell ref="E54:N54"/>
    <mergeCell ref="F55:N55"/>
    <mergeCell ref="F66:N66"/>
    <mergeCell ref="F68:J68"/>
    <mergeCell ref="K68:N68"/>
    <mergeCell ref="E70:H70"/>
    <mergeCell ref="K70:N70"/>
    <mergeCell ref="F64:N64"/>
    <mergeCell ref="F65:N65"/>
    <mergeCell ref="F62:N62"/>
    <mergeCell ref="F84:N84"/>
    <mergeCell ref="F57:N57"/>
    <mergeCell ref="I58:J58"/>
    <mergeCell ref="K58:L58"/>
    <mergeCell ref="D89:N89"/>
    <mergeCell ref="E91:N91"/>
    <mergeCell ref="M59:N59"/>
    <mergeCell ref="F60:H60"/>
    <mergeCell ref="I60:J60"/>
    <mergeCell ref="K60:L60"/>
    <mergeCell ref="M60:N60"/>
    <mergeCell ref="F77:N77"/>
    <mergeCell ref="F85:N85"/>
    <mergeCell ref="V3:W3"/>
    <mergeCell ref="P4:Q4"/>
    <mergeCell ref="R4:S4"/>
    <mergeCell ref="T4:U4"/>
    <mergeCell ref="V4:W4"/>
    <mergeCell ref="E9:M9"/>
    <mergeCell ref="M3:N3"/>
    <mergeCell ref="D7:N7"/>
    <mergeCell ref="B2:D4"/>
    <mergeCell ref="G2:H2"/>
    <mergeCell ref="I2:J2"/>
    <mergeCell ref="K2:L2"/>
    <mergeCell ref="M2:N2"/>
    <mergeCell ref="E4:F4"/>
    <mergeCell ref="G4:H4"/>
    <mergeCell ref="I4:J4"/>
    <mergeCell ref="K4:L4"/>
    <mergeCell ref="M4:N4"/>
    <mergeCell ref="E3:F3"/>
    <mergeCell ref="P3:Q3"/>
    <mergeCell ref="I3:J3"/>
    <mergeCell ref="K3:L3"/>
    <mergeCell ref="R3:S3"/>
    <mergeCell ref="G3:H3"/>
    <mergeCell ref="E50:N50"/>
    <mergeCell ref="E51:N51"/>
    <mergeCell ref="F56:N56"/>
    <mergeCell ref="T3:U3"/>
    <mergeCell ref="D10:N10"/>
    <mergeCell ref="D30:H30"/>
    <mergeCell ref="I30:L30"/>
    <mergeCell ref="M30:N30"/>
    <mergeCell ref="D28:N28"/>
    <mergeCell ref="D14:N14"/>
    <mergeCell ref="E15:N15"/>
    <mergeCell ref="C11:N11"/>
    <mergeCell ref="E16:N16"/>
    <mergeCell ref="E17:N17"/>
    <mergeCell ref="E18:N18"/>
    <mergeCell ref="D25:N25"/>
    <mergeCell ref="E19:N19"/>
    <mergeCell ref="E20:N20"/>
    <mergeCell ref="E21:N21"/>
    <mergeCell ref="E22:N22"/>
    <mergeCell ref="D24:N24"/>
    <mergeCell ref="E47:N47"/>
    <mergeCell ref="E33:N33"/>
    <mergeCell ref="E35:N35"/>
    <mergeCell ref="I31:N31"/>
    <mergeCell ref="F38:N38"/>
    <mergeCell ref="F39:N39"/>
    <mergeCell ref="F40:N40"/>
    <mergeCell ref="E42:N42"/>
    <mergeCell ref="E44:J44"/>
    <mergeCell ref="K44:N44"/>
    <mergeCell ref="E46:J46"/>
    <mergeCell ref="K46:N46"/>
    <mergeCell ref="E41:N41"/>
    <mergeCell ref="E36:N36"/>
    <mergeCell ref="F37:N37"/>
    <mergeCell ref="F59:H59"/>
    <mergeCell ref="I59:J59"/>
    <mergeCell ref="K59:L59"/>
    <mergeCell ref="F118:H118"/>
    <mergeCell ref="K118:L118"/>
    <mergeCell ref="D1098:N1098"/>
    <mergeCell ref="E79:N79"/>
    <mergeCell ref="E80:N80"/>
    <mergeCell ref="F86:N86"/>
    <mergeCell ref="F99:N99"/>
    <mergeCell ref="F100:N100"/>
    <mergeCell ref="E163:L163"/>
    <mergeCell ref="M163:N163"/>
    <mergeCell ref="J164:N164"/>
    <mergeCell ref="E166:N166"/>
    <mergeCell ref="E167:N167"/>
    <mergeCell ref="F173:N173"/>
    <mergeCell ref="I174:J174"/>
    <mergeCell ref="K174:L174"/>
    <mergeCell ref="E200:N200"/>
    <mergeCell ref="I178:J178"/>
    <mergeCell ref="K178:L178"/>
    <mergeCell ref="M178:N178"/>
    <mergeCell ref="I180:J180"/>
    <mergeCell ref="K180:L180"/>
    <mergeCell ref="I182:J182"/>
    <mergeCell ref="E106:N106"/>
    <mergeCell ref="E107:N107"/>
    <mergeCell ref="F110:N110"/>
    <mergeCell ref="F112:N112"/>
    <mergeCell ref="F114:N114"/>
    <mergeCell ref="F117:H117"/>
    <mergeCell ref="I117:J117"/>
    <mergeCell ref="K117:L117"/>
    <mergeCell ref="M117:N117"/>
    <mergeCell ref="I115:J115"/>
    <mergeCell ref="K115:L115"/>
    <mergeCell ref="M115:N115"/>
    <mergeCell ref="F116:H116"/>
    <mergeCell ref="I116:J116"/>
    <mergeCell ref="K116:L116"/>
    <mergeCell ref="M116:N116"/>
    <mergeCell ref="F111:N111"/>
    <mergeCell ref="F113:N113"/>
    <mergeCell ref="F203:N203"/>
    <mergeCell ref="I119:J119"/>
    <mergeCell ref="K119:L119"/>
    <mergeCell ref="M119:N119"/>
    <mergeCell ref="I121:J121"/>
    <mergeCell ref="K121:L121"/>
    <mergeCell ref="M121:N121"/>
    <mergeCell ref="E141:N141"/>
    <mergeCell ref="E142:N142"/>
    <mergeCell ref="I143:J143"/>
    <mergeCell ref="K143:L143"/>
    <mergeCell ref="M143:N143"/>
    <mergeCell ref="I120:J120"/>
    <mergeCell ref="K120:L120"/>
    <mergeCell ref="M120:N120"/>
    <mergeCell ref="E138:N138"/>
    <mergeCell ref="M174:N174"/>
    <mergeCell ref="I175:J175"/>
    <mergeCell ref="K175:L175"/>
    <mergeCell ref="M175:N175"/>
    <mergeCell ref="F186:N186"/>
    <mergeCell ref="F188:N188"/>
    <mergeCell ref="F189:N189"/>
    <mergeCell ref="F190:N190"/>
    <mergeCell ref="F192:J192"/>
    <mergeCell ref="K192:N192"/>
    <mergeCell ref="M184:N184"/>
    <mergeCell ref="E194:H194"/>
    <mergeCell ref="K194:N194"/>
    <mergeCell ref="F196:N196"/>
    <mergeCell ref="F197:N197"/>
    <mergeCell ref="K182:L182"/>
    <mergeCell ref="M182:N182"/>
    <mergeCell ref="I181:J181"/>
    <mergeCell ref="K181:L181"/>
    <mergeCell ref="M181:N181"/>
    <mergeCell ref="K183:L183"/>
    <mergeCell ref="M183:N183"/>
    <mergeCell ref="H175:H176"/>
    <mergeCell ref="H177:H178"/>
    <mergeCell ref="H179:H180"/>
    <mergeCell ref="H181:H182"/>
    <mergeCell ref="H183:H184"/>
    <mergeCell ref="F175:G175"/>
    <mergeCell ref="F176:G176"/>
    <mergeCell ref="F177:G177"/>
    <mergeCell ref="F178:G178"/>
    <mergeCell ref="F179:G179"/>
    <mergeCell ref="E139:N139"/>
    <mergeCell ref="E140:N140"/>
    <mergeCell ref="F134:N134"/>
    <mergeCell ref="F135:N135"/>
    <mergeCell ref="F126:N126"/>
    <mergeCell ref="F127:N127"/>
    <mergeCell ref="F128:N128"/>
    <mergeCell ref="F130:J130"/>
    <mergeCell ref="K130:N130"/>
    <mergeCell ref="I144:J144"/>
    <mergeCell ref="K144:L144"/>
    <mergeCell ref="M144:N144"/>
    <mergeCell ref="F157:N157"/>
    <mergeCell ref="E155:H155"/>
    <mergeCell ref="K155:N155"/>
    <mergeCell ref="F158:N158"/>
    <mergeCell ref="F147:N147"/>
    <mergeCell ref="F149:N149"/>
    <mergeCell ref="F150:N150"/>
    <mergeCell ref="F151:N151"/>
    <mergeCell ref="F153:J153"/>
    <mergeCell ref="K153:N153"/>
    <mergeCell ref="F144:H144"/>
    <mergeCell ref="F145:H145"/>
    <mergeCell ref="I145:J145"/>
    <mergeCell ref="K145:L145"/>
    <mergeCell ref="M145:N145"/>
    <mergeCell ref="F180:G180"/>
    <mergeCell ref="F181:G181"/>
    <mergeCell ref="F182:G182"/>
    <mergeCell ref="F183:G183"/>
    <mergeCell ref="F205:N205"/>
    <mergeCell ref="F207:J207"/>
    <mergeCell ref="K207:N207"/>
    <mergeCell ref="E199:N199"/>
    <mergeCell ref="F663:H663"/>
    <mergeCell ref="I663:J663"/>
    <mergeCell ref="K663:L663"/>
    <mergeCell ref="M663:N663"/>
    <mergeCell ref="F664:H664"/>
    <mergeCell ref="I664:J664"/>
    <mergeCell ref="K664:L664"/>
    <mergeCell ref="M664:N664"/>
    <mergeCell ref="F666:N666"/>
    <mergeCell ref="F204:N204"/>
    <mergeCell ref="E225:N225"/>
    <mergeCell ref="E227:N227"/>
    <mergeCell ref="I228:J228"/>
    <mergeCell ref="K228:L228"/>
    <mergeCell ref="M228:N228"/>
    <mergeCell ref="E217:N217"/>
    <mergeCell ref="E218:N218"/>
    <mergeCell ref="E220:J220"/>
    <mergeCell ref="K220:N220"/>
    <mergeCell ref="E222:J222"/>
    <mergeCell ref="K222:N222"/>
    <mergeCell ref="D211:H211"/>
    <mergeCell ref="I211:L211"/>
    <mergeCell ref="M211:N211"/>
    <mergeCell ref="E698:N698"/>
    <mergeCell ref="F691:N691"/>
    <mergeCell ref="E699:N699"/>
    <mergeCell ref="E700:N700"/>
    <mergeCell ref="E701:N701"/>
    <mergeCell ref="F702:N702"/>
    <mergeCell ref="F717:N717"/>
    <mergeCell ref="I705:J705"/>
    <mergeCell ref="K705:L705"/>
    <mergeCell ref="M705:N705"/>
    <mergeCell ref="F703:N703"/>
    <mergeCell ref="F704:N704"/>
    <mergeCell ref="F706:H706"/>
    <mergeCell ref="I706:J706"/>
    <mergeCell ref="K706:L706"/>
    <mergeCell ref="M706:N706"/>
    <mergeCell ref="F707:H707"/>
    <mergeCell ref="I707:J707"/>
    <mergeCell ref="K707:L707"/>
    <mergeCell ref="M707:N707"/>
    <mergeCell ref="F712:G712"/>
    <mergeCell ref="I712:J712"/>
    <mergeCell ref="K712:L712"/>
    <mergeCell ref="M712:N712"/>
    <mergeCell ref="F708:H708"/>
    <mergeCell ref="I708:J708"/>
    <mergeCell ref="K708:L708"/>
    <mergeCell ref="M708:N708"/>
    <mergeCell ref="F709:G709"/>
    <mergeCell ref="H709:H711"/>
    <mergeCell ref="I709:J709"/>
    <mergeCell ref="K709:L709"/>
    <mergeCell ref="F744:J744"/>
    <mergeCell ref="K744:N744"/>
    <mergeCell ref="E746:H746"/>
    <mergeCell ref="K746:N746"/>
    <mergeCell ref="F748:N748"/>
    <mergeCell ref="F749:N749"/>
    <mergeCell ref="E751:N751"/>
    <mergeCell ref="H119:H121"/>
    <mergeCell ref="F119:G119"/>
    <mergeCell ref="F120:G120"/>
    <mergeCell ref="F121:G121"/>
    <mergeCell ref="F718:N718"/>
    <mergeCell ref="F681:N681"/>
    <mergeCell ref="M877:N877"/>
    <mergeCell ref="D761:H761"/>
    <mergeCell ref="I761:L761"/>
    <mergeCell ref="M761:N761"/>
    <mergeCell ref="I632:N632"/>
    <mergeCell ref="E634:M634"/>
    <mergeCell ref="E636:N636"/>
    <mergeCell ref="E638:N638"/>
    <mergeCell ref="E639:N639"/>
    <mergeCell ref="F640:N640"/>
    <mergeCell ref="F641:N641"/>
    <mergeCell ref="F642:N642"/>
    <mergeCell ref="F643:N643"/>
    <mergeCell ref="E644:N644"/>
    <mergeCell ref="E645:N645"/>
    <mergeCell ref="E647:J647"/>
    <mergeCell ref="K647:N647"/>
    <mergeCell ref="E649:J649"/>
    <mergeCell ref="I762:N762"/>
    <mergeCell ref="I783:J783"/>
    <mergeCell ref="K783:L783"/>
    <mergeCell ref="M783:N783"/>
    <mergeCell ref="F786:N786"/>
    <mergeCell ref="F788:N788"/>
    <mergeCell ref="F789:N789"/>
    <mergeCell ref="F790:N790"/>
    <mergeCell ref="F784:H784"/>
    <mergeCell ref="I784:J784"/>
    <mergeCell ref="E808:N808"/>
    <mergeCell ref="E809:N809"/>
    <mergeCell ref="F811:N811"/>
    <mergeCell ref="F812:N812"/>
    <mergeCell ref="F813:N813"/>
    <mergeCell ref="F797:N797"/>
    <mergeCell ref="E799:N799"/>
    <mergeCell ref="F801:N801"/>
    <mergeCell ref="F802:N802"/>
    <mergeCell ref="F803:N803"/>
    <mergeCell ref="D806:N806"/>
    <mergeCell ref="F815:J815"/>
    <mergeCell ref="K815:N815"/>
    <mergeCell ref="E818:N818"/>
    <mergeCell ref="E819:N819"/>
    <mergeCell ref="E820:N820"/>
    <mergeCell ref="F826:G826"/>
    <mergeCell ref="I826:J826"/>
    <mergeCell ref="K826:L826"/>
    <mergeCell ref="M826:N826"/>
    <mergeCell ref="F827:G827"/>
    <mergeCell ref="I827:J827"/>
    <mergeCell ref="K827:L827"/>
    <mergeCell ref="M827:N827"/>
    <mergeCell ref="I821:J821"/>
    <mergeCell ref="K821:L821"/>
    <mergeCell ref="M821:N821"/>
    <mergeCell ref="F822:H822"/>
    <mergeCell ref="I822:J822"/>
    <mergeCell ref="K822:L822"/>
    <mergeCell ref="M822:N822"/>
    <mergeCell ref="F823:H823"/>
    <mergeCell ref="I823:J823"/>
    <mergeCell ref="K823:L823"/>
    <mergeCell ref="M823:N823"/>
    <mergeCell ref="E844:N844"/>
    <mergeCell ref="E845:N845"/>
    <mergeCell ref="E846:L846"/>
    <mergeCell ref="M846:N846"/>
    <mergeCell ref="J847:N847"/>
    <mergeCell ref="F841:N841"/>
    <mergeCell ref="F830:N830"/>
    <mergeCell ref="F832:N832"/>
    <mergeCell ref="F833:N833"/>
    <mergeCell ref="F834:N834"/>
    <mergeCell ref="F836:J836"/>
    <mergeCell ref="K836:N836"/>
    <mergeCell ref="E838:H838"/>
    <mergeCell ref="K838:N838"/>
    <mergeCell ref="F840:N840"/>
    <mergeCell ref="E849:N849"/>
    <mergeCell ref="I850:J850"/>
    <mergeCell ref="K850:L850"/>
    <mergeCell ref="M850:N850"/>
    <mergeCell ref="F865:N865"/>
    <mergeCell ref="E867:N867"/>
    <mergeCell ref="F869:N869"/>
    <mergeCell ref="F870:N870"/>
    <mergeCell ref="F871:N871"/>
    <mergeCell ref="F873:J873"/>
    <mergeCell ref="K873:N873"/>
    <mergeCell ref="E891:N891"/>
    <mergeCell ref="E890:J890"/>
    <mergeCell ref="K890:N890"/>
    <mergeCell ref="E894:N894"/>
    <mergeCell ref="E895:N895"/>
    <mergeCell ref="I851:J851"/>
    <mergeCell ref="K851:L851"/>
    <mergeCell ref="M851:N851"/>
    <mergeCell ref="I852:J852"/>
    <mergeCell ref="K852:L852"/>
    <mergeCell ref="M852:N852"/>
    <mergeCell ref="F851:H851"/>
    <mergeCell ref="F852:H852"/>
    <mergeCell ref="F854:N854"/>
    <mergeCell ref="F856:N856"/>
    <mergeCell ref="F857:N857"/>
    <mergeCell ref="F858:N858"/>
    <mergeCell ref="F860:J860"/>
    <mergeCell ref="K860:N860"/>
    <mergeCell ref="E862:H862"/>
    <mergeCell ref="K862:N862"/>
    <mergeCell ref="F864:N864"/>
    <mergeCell ref="F900:H900"/>
    <mergeCell ref="I900:J900"/>
    <mergeCell ref="K900:L900"/>
    <mergeCell ref="M900:N900"/>
    <mergeCell ref="F901:H901"/>
    <mergeCell ref="I901:J901"/>
    <mergeCell ref="K901:L901"/>
    <mergeCell ref="M901:N901"/>
    <mergeCell ref="F903:N903"/>
    <mergeCell ref="F907:N907"/>
    <mergeCell ref="F905:N905"/>
    <mergeCell ref="F906:N906"/>
    <mergeCell ref="F909:J909"/>
    <mergeCell ref="K909:N909"/>
    <mergeCell ref="E911:H911"/>
    <mergeCell ref="K911:N911"/>
    <mergeCell ref="D877:H877"/>
    <mergeCell ref="I877:L877"/>
    <mergeCell ref="I878:N878"/>
    <mergeCell ref="E882:N882"/>
    <mergeCell ref="E884:N884"/>
    <mergeCell ref="E897:N897"/>
    <mergeCell ref="I898:J898"/>
    <mergeCell ref="K898:L898"/>
    <mergeCell ref="M898:N898"/>
    <mergeCell ref="F899:H899"/>
    <mergeCell ref="I899:J899"/>
    <mergeCell ref="K899:L899"/>
    <mergeCell ref="M899:N899"/>
    <mergeCell ref="F913:N913"/>
    <mergeCell ref="F914:N914"/>
    <mergeCell ref="E916:N916"/>
    <mergeCell ref="F918:N918"/>
    <mergeCell ref="F919:N919"/>
    <mergeCell ref="E925:N925"/>
    <mergeCell ref="E926:N926"/>
    <mergeCell ref="F920:N920"/>
    <mergeCell ref="D923:N923"/>
    <mergeCell ref="F928:N928"/>
    <mergeCell ref="F929:N929"/>
    <mergeCell ref="F930:N930"/>
    <mergeCell ref="F932:J932"/>
    <mergeCell ref="K932:N932"/>
    <mergeCell ref="F940:H940"/>
    <mergeCell ref="I940:J940"/>
    <mergeCell ref="K940:L940"/>
    <mergeCell ref="M940:N940"/>
    <mergeCell ref="K943:L943"/>
    <mergeCell ref="M943:N943"/>
    <mergeCell ref="F944:G944"/>
    <mergeCell ref="I944:J944"/>
    <mergeCell ref="K944:L944"/>
    <mergeCell ref="F971:N971"/>
    <mergeCell ref="F973:N973"/>
    <mergeCell ref="E764:M764"/>
    <mergeCell ref="E880:M880"/>
    <mergeCell ref="F958:N958"/>
    <mergeCell ref="D994:H994"/>
    <mergeCell ref="I994:L994"/>
    <mergeCell ref="M994:N994"/>
    <mergeCell ref="I995:N995"/>
    <mergeCell ref="E997:M997"/>
    <mergeCell ref="E999:N999"/>
    <mergeCell ref="E1001:N1001"/>
    <mergeCell ref="K784:L784"/>
    <mergeCell ref="M784:N784"/>
    <mergeCell ref="F824:H824"/>
    <mergeCell ref="I824:J824"/>
    <mergeCell ref="K824:L824"/>
    <mergeCell ref="M824:N824"/>
    <mergeCell ref="F825:G825"/>
    <mergeCell ref="H825:H827"/>
    <mergeCell ref="I825:J825"/>
    <mergeCell ref="K825:L825"/>
    <mergeCell ref="M825:N825"/>
    <mergeCell ref="F828:G828"/>
    <mergeCell ref="I828:J828"/>
    <mergeCell ref="K828:L828"/>
    <mergeCell ref="M828:N828"/>
    <mergeCell ref="E1002:N1002"/>
    <mergeCell ref="E1003:N1003"/>
    <mergeCell ref="E1032:M1032"/>
    <mergeCell ref="E1034:N1034"/>
    <mergeCell ref="E1005:J1005"/>
    <mergeCell ref="K1005:N1005"/>
    <mergeCell ref="E1007:J1007"/>
    <mergeCell ref="K1007:N1007"/>
    <mergeCell ref="E1010:N1010"/>
    <mergeCell ref="E1013:N1013"/>
    <mergeCell ref="I1030:N1030"/>
    <mergeCell ref="E1021:N1021"/>
    <mergeCell ref="F1023:N1023"/>
    <mergeCell ref="F1024:N1024"/>
    <mergeCell ref="F1025:N1025"/>
    <mergeCell ref="F1017:N1017"/>
    <mergeCell ref="F1019:J1019"/>
    <mergeCell ref="K1019:N1019"/>
    <mergeCell ref="D1029:H1029"/>
    <mergeCell ref="I1029:L1029"/>
    <mergeCell ref="M1029:N1029"/>
    <mergeCell ref="F1015:N1015"/>
    <mergeCell ref="F1016:N1016"/>
  </mergeCells>
  <conditionalFormatting sqref="G3:N5">
    <cfRule type="expression" dxfId="77" priority="180" stopIfTrue="1">
      <formula>INDEX($G$1161:$G$1167,MATCH("BM"&amp;P3,$F$1161:$F$1167,0))</formula>
    </cfRule>
  </conditionalFormatting>
  <conditionalFormatting sqref="I194 H175:H184 H851:H852">
    <cfRule type="expression" dxfId="76" priority="120">
      <formula>$V175</formula>
    </cfRule>
  </conditionalFormatting>
  <conditionalFormatting sqref="K207:N207 F205:N205 F197:N197 K194:N194 K192:N192 F190:N190 I175:N184 I851:N852 I122 K122 M122 I712 K712 M712 I828 K828 M828 I945 K945 M945 I273 K273 M273 I413 K413 M413 I553 K553 M553">
    <cfRule type="expression" dxfId="75" priority="119">
      <formula>$W122</formula>
    </cfRule>
  </conditionalFormatting>
  <conditionalFormatting sqref="F77:N77">
    <cfRule type="expression" dxfId="74" priority="118">
      <formula>$W70</formula>
    </cfRule>
  </conditionalFormatting>
  <conditionalFormatting sqref="C996:N1026 C1031:N1061 C1066:N1096 C32:N208 C633:N758 C763:N874 C879:N991 C213:N348 C353:N488 C493:N628">
    <cfRule type="expression" dxfId="73" priority="117">
      <formula>INDEX($W:$W,MATCH(MAX(INDIRECT(ADDRESS(1,3)&amp;":"&amp;ADDRESS(ROW(D32),3))),$C:$C,0))</formula>
    </cfRule>
  </conditionalFormatting>
  <conditionalFormatting sqref="I119:N121">
    <cfRule type="expression" dxfId="72" priority="111">
      <formula>$W119</formula>
    </cfRule>
  </conditionalFormatting>
  <conditionalFormatting sqref="K70:N70">
    <cfRule type="expression" dxfId="71" priority="8186">
      <formula>#REF!</formula>
    </cfRule>
  </conditionalFormatting>
  <conditionalFormatting sqref="I862">
    <cfRule type="expression" dxfId="70" priority="101">
      <formula>$V862</formula>
    </cfRule>
  </conditionalFormatting>
  <conditionalFormatting sqref="K873:N873 F871:N871 F865:N865 K862:N862 K860:N860 F858:N858">
    <cfRule type="expression" dxfId="69" priority="100">
      <formula>$W858</formula>
    </cfRule>
  </conditionalFormatting>
  <conditionalFormatting sqref="F797:N797">
    <cfRule type="expression" dxfId="68" priority="99">
      <formula>$W794</formula>
    </cfRule>
  </conditionalFormatting>
  <conditionalFormatting sqref="I825:N827">
    <cfRule type="expression" dxfId="67" priority="97">
      <formula>$W825</formula>
    </cfRule>
  </conditionalFormatting>
  <conditionalFormatting sqref="K794:N794">
    <cfRule type="expression" dxfId="66" priority="102">
      <formula>#REF!</formula>
    </cfRule>
  </conditionalFormatting>
  <conditionalFormatting sqref="F158:N158 K155:N155">
    <cfRule type="expression" dxfId="65" priority="65">
      <formula>$W155</formula>
    </cfRule>
  </conditionalFormatting>
  <conditionalFormatting sqref="F135:N135 K132:N132">
    <cfRule type="expression" dxfId="64" priority="63">
      <formula>$W132</formula>
    </cfRule>
  </conditionalFormatting>
  <conditionalFormatting sqref="F841:N841 K838:N838">
    <cfRule type="expression" dxfId="63" priority="61">
      <formula>$W838</formula>
    </cfRule>
  </conditionalFormatting>
  <conditionalFormatting sqref="I336 H317:H326">
    <cfRule type="expression" dxfId="62" priority="46">
      <formula>$V317</formula>
    </cfRule>
  </conditionalFormatting>
  <conditionalFormatting sqref="K347:N347 F345:N345 F339:N339 K336:N336 K334:N334 F332:N332 I317:N326">
    <cfRule type="expression" dxfId="61" priority="45">
      <formula>$W317</formula>
    </cfRule>
  </conditionalFormatting>
  <conditionalFormatting sqref="F243:N243">
    <cfRule type="expression" dxfId="60" priority="44">
      <formula>$W240</formula>
    </cfRule>
  </conditionalFormatting>
  <conditionalFormatting sqref="I270:N272">
    <cfRule type="expression" dxfId="59" priority="42">
      <formula>$W270</formula>
    </cfRule>
  </conditionalFormatting>
  <conditionalFormatting sqref="K240:N240">
    <cfRule type="expression" dxfId="58" priority="47">
      <formula>$W233</formula>
    </cfRule>
  </conditionalFormatting>
  <conditionalFormatting sqref="F307:N307 K304:N304">
    <cfRule type="expression" dxfId="57" priority="41">
      <formula>$W304</formula>
    </cfRule>
  </conditionalFormatting>
  <conditionalFormatting sqref="F286:N286 K283:N283">
    <cfRule type="expression" dxfId="56" priority="40">
      <formula>$W283</formula>
    </cfRule>
  </conditionalFormatting>
  <conditionalFormatting sqref="I476 H457:H466">
    <cfRule type="expression" dxfId="55" priority="37">
      <formula>$V457</formula>
    </cfRule>
  </conditionalFormatting>
  <conditionalFormatting sqref="K487:N487 F485:N485 F479:N479 K476:N476 K474:N474 F472:N472 I457:N466">
    <cfRule type="expression" dxfId="54" priority="36">
      <formula>$W457</formula>
    </cfRule>
  </conditionalFormatting>
  <conditionalFormatting sqref="F383:N383">
    <cfRule type="expression" dxfId="53" priority="35">
      <formula>$W380</formula>
    </cfRule>
  </conditionalFormatting>
  <conditionalFormatting sqref="I410:N412">
    <cfRule type="expression" dxfId="52" priority="34">
      <formula>$W410</formula>
    </cfRule>
  </conditionalFormatting>
  <conditionalFormatting sqref="K380:N380">
    <cfRule type="expression" dxfId="51" priority="38">
      <formula>$W373</formula>
    </cfRule>
  </conditionalFormatting>
  <conditionalFormatting sqref="F447:N447 K444:N444">
    <cfRule type="expression" dxfId="50" priority="33">
      <formula>$W444</formula>
    </cfRule>
  </conditionalFormatting>
  <conditionalFormatting sqref="F426:N426 K423:N423">
    <cfRule type="expression" dxfId="49" priority="32">
      <formula>$W423</formula>
    </cfRule>
  </conditionalFormatting>
  <conditionalFormatting sqref="I616 H597:H606">
    <cfRule type="expression" dxfId="48" priority="29">
      <formula>$V597</formula>
    </cfRule>
  </conditionalFormatting>
  <conditionalFormatting sqref="K627:N627 F625:N625 F619:N619 K616:N616 K614:N614 F612:N612 I597:N606">
    <cfRule type="expression" dxfId="47" priority="28">
      <formula>$W597</formula>
    </cfRule>
  </conditionalFormatting>
  <conditionalFormatting sqref="F523:N523">
    <cfRule type="expression" dxfId="46" priority="27">
      <formula>$W520</formula>
    </cfRule>
  </conditionalFormatting>
  <conditionalFormatting sqref="I550:N552">
    <cfRule type="expression" dxfId="45" priority="26">
      <formula>$W550</formula>
    </cfRule>
  </conditionalFormatting>
  <conditionalFormatting sqref="K520:N520">
    <cfRule type="expression" dxfId="44" priority="30">
      <formula>$W513</formula>
    </cfRule>
  </conditionalFormatting>
  <conditionalFormatting sqref="F587:N587 K584:N584">
    <cfRule type="expression" dxfId="43" priority="25">
      <formula>$W584</formula>
    </cfRule>
  </conditionalFormatting>
  <conditionalFormatting sqref="F566:N566 K563:N563">
    <cfRule type="expression" dxfId="42" priority="24">
      <formula>$W563</formula>
    </cfRule>
  </conditionalFormatting>
  <conditionalFormatting sqref="H735:H736">
    <cfRule type="expression" dxfId="41" priority="21">
      <formula>$V735</formula>
    </cfRule>
  </conditionalFormatting>
  <conditionalFormatting sqref="I735:N736">
    <cfRule type="expression" dxfId="40" priority="20">
      <formula>$W735</formula>
    </cfRule>
  </conditionalFormatting>
  <conditionalFormatting sqref="I746">
    <cfRule type="expression" dxfId="39" priority="17">
      <formula>$V746</formula>
    </cfRule>
  </conditionalFormatting>
  <conditionalFormatting sqref="K757:N757 F755:N755 F749:N749 K746:N746 K744:N744 F742:N742">
    <cfRule type="expression" dxfId="38" priority="16">
      <formula>$W742</formula>
    </cfRule>
  </conditionalFormatting>
  <conditionalFormatting sqref="F677:N677">
    <cfRule type="expression" dxfId="37" priority="15">
      <formula>$W674</formula>
    </cfRule>
  </conditionalFormatting>
  <conditionalFormatting sqref="I709:N711">
    <cfRule type="expression" dxfId="36" priority="14">
      <formula>$W709</formula>
    </cfRule>
  </conditionalFormatting>
  <conditionalFormatting sqref="K674:N674">
    <cfRule type="expression" dxfId="35" priority="18">
      <formula>#REF!</formula>
    </cfRule>
  </conditionalFormatting>
  <conditionalFormatting sqref="F725:N725 K722:N722">
    <cfRule type="expression" dxfId="34" priority="13">
      <formula>$W722</formula>
    </cfRule>
  </conditionalFormatting>
  <conditionalFormatting sqref="H968:H969">
    <cfRule type="expression" dxfId="33" priority="10">
      <formula>$V968</formula>
    </cfRule>
  </conditionalFormatting>
  <conditionalFormatting sqref="I968:N969">
    <cfRule type="expression" dxfId="32" priority="9">
      <formula>$W968</formula>
    </cfRule>
  </conditionalFormatting>
  <conditionalFormatting sqref="I979">
    <cfRule type="expression" dxfId="31" priority="6">
      <formula>$V979</formula>
    </cfRule>
  </conditionalFormatting>
  <conditionalFormatting sqref="K990:N990 F988:N988 F982:N982 K979:N979 K977:N977 F975:N975">
    <cfRule type="expression" dxfId="30" priority="5">
      <formula>$W975</formula>
    </cfRule>
  </conditionalFormatting>
  <conditionalFormatting sqref="F914:N914">
    <cfRule type="expression" dxfId="29" priority="4">
      <formula>$W911</formula>
    </cfRule>
  </conditionalFormatting>
  <conditionalFormatting sqref="I942:N944">
    <cfRule type="expression" dxfId="28" priority="3">
      <formula>$W942</formula>
    </cfRule>
  </conditionalFormatting>
  <conditionalFormatting sqref="K911:N911">
    <cfRule type="expression" dxfId="27" priority="7">
      <formula>#REF!</formula>
    </cfRule>
  </conditionalFormatting>
  <conditionalFormatting sqref="F958:N958 K955:N955">
    <cfRule type="expression" dxfId="26" priority="2">
      <formula>$W955</formula>
    </cfRule>
  </conditionalFormatting>
  <dataValidations count="6">
    <dataValidation type="list" allowBlank="1" showInputMessage="1" showErrorMessage="1" sqref="I194 M163 I70 I132 I155 H175:H184 I862 M846 I794 I838 H825:H828 I336 M312 I240 I283 I304 H317:H326 H273 H942:H945 I476 M452 I380 I423 I444 H457:H466 H413 H270:H272 I616 M592 I520 I563 I584 H597:H606 H553 H410:H412 H709:H712 I746 M730 I674 I722 H119:H122 I979 M963 I911 I955 H550:H552" xr:uid="{00000000-0002-0000-0800-000000000000}">
      <formula1>Euconst_TrueFalse</formula1>
    </dataValidation>
    <dataValidation type="list" allowBlank="1" showInputMessage="1" showErrorMessage="1" sqref="K194 K70 K132 K155 K862 K794 K838 K336 K240 K283 K304 K476 K380 K423 K444 K616 K520 K563 K584 K746 K674 K722 K979 K911 K955" xr:uid="{00000000-0002-0000-0800-000001000000}">
      <formula1>Euconst_UncertaintyOrInfeasibleOrUnreasonable</formula1>
    </dataValidation>
    <dataValidation type="list" allowBlank="1" showInputMessage="1" showErrorMessage="1" sqref="I59:N59 I175:N175 I177:N177 I179:N179 I181:N181 I183:N183 I784:N784 I851:N851 I144:N145 I229:N229 I317:N317 I319:N319 I321:N321 I323:N323 I325:N325 I293:N294 I369:N369 I457:N457 I459:N459 I461:N461 I463:N463 I465:N465 I433:N434 I509:N509 I597:N597 I599:N599 I601:N601 I603:N603 I605:N605 I573:N574 I664:N664 I735:N735 I901:N901 I968:N968 I122:N122 I273:N273 I413:N413 I553:N553 I712:N712 I828:N828 I945:N945" xr:uid="{00000000-0002-0000-0800-000002000000}">
      <formula1>Euconst_quantification_energy</formula1>
    </dataValidation>
    <dataValidation type="list" allowBlank="1" showInputMessage="1" showErrorMessage="1" sqref="K60 M60 I60 K184 M184 I184 M176 I852:N852 K178 M178 I178 K180 M180 I180 K182 M182 I182 I176:K176 K230 M230 I230 K326 M326 I326 M318 K320 M320 I320 K322 M322 I322 K324 M324 I324 I318:K318 K370 M370 I370 K466 M466 I466 M458 K460 M460 I460 K462 M462 I462 K464 M464 I464 I458:K458 K510 M510 I510 K606 M606 I606 M598 K600 M600 I600 K602 M602 I602 K604 M604 I604 I598:K598 I736:N736 I969:N969" xr:uid="{00000000-0002-0000-0800-000003000000}">
      <formula1>Euconst_quantification_heat</formula1>
    </dataValidation>
    <dataValidation type="list" allowBlank="1" showInputMessage="1" showErrorMessage="1" sqref="I551:N552 I783:N783 I710:N711 I117:N118 I549:N549 I120:N121 I707:N708 I268:N268 I269:N269 I826:N827 I940:N941 I271:N272 I943:N944 I408:N408 I409:N409 I823:N824 I663:N663 I411:N412 I900:N900 I548:N548" xr:uid="{00000000-0002-0000-0800-000004000000}">
      <formula1>Euconst_properties</formula1>
    </dataValidation>
    <dataValidation type="list" allowBlank="1" showInputMessage="1" showErrorMessage="1" sqref="I116:N116 I119:N119 I822:N822 I825:N825 I782:N782 I267:N267 I270:N270 I407:N407 I410:N410 I547:N547 I550:N550 I706:N706 I709:N709 I662:N662 I939:N939 I942:N942 I899:N899" xr:uid="{00000000-0002-0000-0800-000005000000}">
      <formula1>Euconst_quantification_fuels</formula1>
    </dataValidation>
  </dataValidations>
  <hyperlinks>
    <hyperlink ref="G2:H2" location="JUMP_TOC_Home" display="Table of contents" xr:uid="{00000000-0004-0000-0800-000000000000}"/>
    <hyperlink ref="E3:F3" location="JUMP_G_Top" display="Top of sheet" xr:uid="{00000000-0004-0000-0800-000001000000}"/>
    <hyperlink ref="I2:J2" location="JUMP_F_Top" display="Previous sheet" xr:uid="{00000000-0004-0000-0800-000002000000}"/>
    <hyperlink ref="E4:F4" location="JUMP_F_Bottom" display="End of sheet" xr:uid="{00000000-0004-0000-0800-000003000000}"/>
    <hyperlink ref="K2:L2" location="JUMP_H_Top" display="Next sheet" xr:uid="{00000000-0004-0000-0800-000004000000}"/>
    <hyperlink ref="D1098:N1098" location="JUMP_G_Top" display="&lt;&lt;&lt; Click here to proceed to next sheet &gt;&gt;&gt; " xr:uid="{00000000-0004-0000-0800-000005000000}"/>
  </hyperlinks>
  <pageMargins left="0.7" right="0.7" top="0.78740157499999996" bottom="0.78740157499999996" header="0.3" footer="0.3"/>
  <pageSetup paperSize="9" scale="56" orientation="portrait" r:id="rId1"/>
  <colBreaks count="1" manualBreakCount="1">
    <brk id="15" max="1048575" man="1"/>
  </colBreaks>
  <legacyDrawing r:id="rId2"/>
  <extLst>
    <ext xmlns:x14="http://schemas.microsoft.com/office/spreadsheetml/2009/9/main" uri="{78C0D931-6437-407d-A8EE-F0AAD7539E65}">
      <x14:conditionalFormattings>
        <x14:conditionalFormatting xmlns:xm="http://schemas.microsoft.com/office/excel/2006/main">
          <x14:cfRule type="expression" priority="10354" id="{5EC3B0D5-BDE5-4D47-90D6-1266E969DFB2}">
            <xm:f>INDEX(F_ProductBM!$W:$W,MATCH(MAX(INDIRECT(ADDRESS(1,3)&amp;":"&amp;ADDRESS(ROW(F_ProductBM!#REF!),3))),F_ProductBM!$C:$C,0))</xm:f>
            <x14:dxf>
              <fill>
                <patternFill patternType="lightUp">
                  <bgColor auto="1"/>
                </patternFill>
              </fill>
            </x14:dxf>
          </x14:cfRule>
          <xm:sqref>C784:E784 C664:E664 C901:E901</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16</vt:i4>
      </vt:variant>
      <vt:variant>
        <vt:lpstr>Plages nommées</vt:lpstr>
      </vt:variant>
      <vt:variant>
        <vt:i4>137</vt:i4>
      </vt:variant>
    </vt:vector>
  </HeadingPairs>
  <TitlesOfParts>
    <vt:vector size="153" baseType="lpstr">
      <vt:lpstr>a_Contents</vt:lpstr>
      <vt:lpstr>b_Guidelines &amp; conditions</vt:lpstr>
      <vt:lpstr>A_VersionMMP</vt:lpstr>
      <vt:lpstr>B_InstallationData</vt:lpstr>
      <vt:lpstr>C_InstallationDescription</vt:lpstr>
      <vt:lpstr>D_MethodsProcedures</vt:lpstr>
      <vt:lpstr>E_EnergyFlows</vt:lpstr>
      <vt:lpstr>F_ProductBM</vt:lpstr>
      <vt:lpstr>G_Fall-back</vt:lpstr>
      <vt:lpstr>H_SpecialBM</vt:lpstr>
      <vt:lpstr>I_MSspecific</vt:lpstr>
      <vt:lpstr>J_Comments</vt:lpstr>
      <vt:lpstr>EUwideConstants</vt:lpstr>
      <vt:lpstr>MSParameters</vt:lpstr>
      <vt:lpstr>Translations</vt:lpstr>
      <vt:lpstr>VersionDocumentation</vt:lpstr>
      <vt:lpstr>C_InstallationDescription!_Toc522542288</vt:lpstr>
      <vt:lpstr>CNTR_AnnexIActivities</vt:lpstr>
      <vt:lpstr>CNTR_ExistConnectionEntries</vt:lpstr>
      <vt:lpstr>CNTR_ExistSubInstEntries</vt:lpstr>
      <vt:lpstr>CNTR_FallBackSubInstRelevant</vt:lpstr>
      <vt:lpstr>CNTR_MoreThan1Sub</vt:lpstr>
      <vt:lpstr>CNTR_SubInstListIsProdBM</vt:lpstr>
      <vt:lpstr>CNTR_SubInstListNames</vt:lpstr>
      <vt:lpstr>CNTR_TemplateVersion</vt:lpstr>
      <vt:lpstr>EUconst_AnnexIActivities</vt:lpstr>
      <vt:lpstr>Euconst_approach</vt:lpstr>
      <vt:lpstr>EUconst_BM</vt:lpstr>
      <vt:lpstr>EUconst_BMlistCBAMstatus</vt:lpstr>
      <vt:lpstr>EUconst_BMlistCLstatus</vt:lpstr>
      <vt:lpstr>EUconst_BMlistElExchangability</vt:lpstr>
      <vt:lpstr>EUconst_BMlistMainNumberOfBM</vt:lpstr>
      <vt:lpstr>EUconst_BMlistNames</vt:lpstr>
      <vt:lpstr>EUconst_BMlistNumberOfActivity</vt:lpstr>
      <vt:lpstr>EUconst_BMlistNumberOfBM</vt:lpstr>
      <vt:lpstr>EUconst_BMlistSpecialJumpTable</vt:lpstr>
      <vt:lpstr>EUconst_BMlistSpecialReporting</vt:lpstr>
      <vt:lpstr>EUconst_BMlistUnits</vt:lpstr>
      <vt:lpstr>Euconst_Capacityunit</vt:lpstr>
      <vt:lpstr>EUconst_CombustionActivity</vt:lpstr>
      <vt:lpstr>EUconst_ConfirmAllowUseOfData</vt:lpstr>
      <vt:lpstr>EUconst_ConnectedEntityTypes</vt:lpstr>
      <vt:lpstr>EUconst_ConnectionShortTypes</vt:lpstr>
      <vt:lpstr>EUconst_ConnectionTransferTypes</vt:lpstr>
      <vt:lpstr>EUconst_ConnectionTypes</vt:lpstr>
      <vt:lpstr>Euconst_date</vt:lpstr>
      <vt:lpstr>Euconst_determinationmethods</vt:lpstr>
      <vt:lpstr>EUconst_FallBackListCBAMstatus</vt:lpstr>
      <vt:lpstr>EUconst_FallBackListCLstatus</vt:lpstr>
      <vt:lpstr>EUconst_FallBackListNames</vt:lpstr>
      <vt:lpstr>EUconst_FallBackListNumber</vt:lpstr>
      <vt:lpstr>EUconst_FallBackListUnits</vt:lpstr>
      <vt:lpstr>EUconst_Fuel</vt:lpstr>
      <vt:lpstr>Euconst_generalmethods</vt:lpstr>
      <vt:lpstr>Euconst_GHGemitted</vt:lpstr>
      <vt:lpstr>Euconst_importexport</vt:lpstr>
      <vt:lpstr>Euconst_indirectdetermination</vt:lpstr>
      <vt:lpstr>Euconst_instruments</vt:lpstr>
      <vt:lpstr>Euconst_MMPstatus</vt:lpstr>
      <vt:lpstr>EUconst_MsgBackToSheetF</vt:lpstr>
      <vt:lpstr>EUConst_MsgDescription</vt:lpstr>
      <vt:lpstr>EUconst_MsgEnterThisSection</vt:lpstr>
      <vt:lpstr>EUconst_MsgGoOn</vt:lpstr>
      <vt:lpstr>EUconst_MsgGoToNextSubInst</vt:lpstr>
      <vt:lpstr>EUconst_MsgSeeFirst</vt:lpstr>
      <vt:lpstr>EUconst_MSlist</vt:lpstr>
      <vt:lpstr>EUconst_MSlistEUTLcodes</vt:lpstr>
      <vt:lpstr>Euconst_NA</vt:lpstr>
      <vt:lpstr>EUConst_NotRelevant</vt:lpstr>
      <vt:lpstr>Euconst_properties</vt:lpstr>
      <vt:lpstr>Euconst_quantification_annual</vt:lpstr>
      <vt:lpstr>Euconst_quantification_energy</vt:lpstr>
      <vt:lpstr>Euconst_quantification_fuels</vt:lpstr>
      <vt:lpstr>Euconst_quantification_heat</vt:lpstr>
      <vt:lpstr>EUConst_Relevant</vt:lpstr>
      <vt:lpstr>EUconst_Sourcestreamtype</vt:lpstr>
      <vt:lpstr>EUconst_tCO2e</vt:lpstr>
      <vt:lpstr>EUconst_TJ</vt:lpstr>
      <vt:lpstr>EUconst_Tons</vt:lpstr>
      <vt:lpstr>Euconst_TrueFalse</vt:lpstr>
      <vt:lpstr>Euconst_typeofconnect</vt:lpstr>
      <vt:lpstr>Euconst_UncertaintyOrInfeasibleOrUnreasonable</vt:lpstr>
      <vt:lpstr>Euconst_wastegases</vt:lpstr>
      <vt:lpstr>JUMP_A_Bottom</vt:lpstr>
      <vt:lpstr>JUMP_A_I</vt:lpstr>
      <vt:lpstr>JUMP_A_Top</vt:lpstr>
      <vt:lpstr>JUMP_B_I</vt:lpstr>
      <vt:lpstr>JUMP_C_I</vt:lpstr>
      <vt:lpstr>JUMP_C_II</vt:lpstr>
      <vt:lpstr>JUMP_C_III</vt:lpstr>
      <vt:lpstr>JUMP_C_Top</vt:lpstr>
      <vt:lpstr>JUMP_Coverpage_Bottom</vt:lpstr>
      <vt:lpstr>JUMP_Coverpage_Top</vt:lpstr>
      <vt:lpstr>JUMP_D_I</vt:lpstr>
      <vt:lpstr>JUMP_D_II</vt:lpstr>
      <vt:lpstr>JUMP_D_Top</vt:lpstr>
      <vt:lpstr>JUMP_E_Electricity</vt:lpstr>
      <vt:lpstr>JUMP_E_Fuel</vt:lpstr>
      <vt:lpstr>JUMP_E_Heat</vt:lpstr>
      <vt:lpstr>JUMP_E_Top</vt:lpstr>
      <vt:lpstr>JUMP_E_WasteGas</vt:lpstr>
      <vt:lpstr>JUMP_F_Top</vt:lpstr>
      <vt:lpstr>JUMP_F1</vt:lpstr>
      <vt:lpstr>JUMP_F10</vt:lpstr>
      <vt:lpstr>JUMP_F2</vt:lpstr>
      <vt:lpstr>JUMP_F3</vt:lpstr>
      <vt:lpstr>JUMP_F4</vt:lpstr>
      <vt:lpstr>JUMP_F5</vt:lpstr>
      <vt:lpstr>JUMP_F6</vt:lpstr>
      <vt:lpstr>JUMP_F7</vt:lpstr>
      <vt:lpstr>JUMP_F8</vt:lpstr>
      <vt:lpstr>JUMP_F9</vt:lpstr>
      <vt:lpstr>JUMP_G_Bottom</vt:lpstr>
      <vt:lpstr>JUMP_G_Top</vt:lpstr>
      <vt:lpstr>JUMP_G1</vt:lpstr>
      <vt:lpstr>JUMP_G10</vt:lpstr>
      <vt:lpstr>JUMP_G2</vt:lpstr>
      <vt:lpstr>JUMP_G3</vt:lpstr>
      <vt:lpstr>JUMP_G4</vt:lpstr>
      <vt:lpstr>JUMP_G5</vt:lpstr>
      <vt:lpstr>JUMP_G6</vt:lpstr>
      <vt:lpstr>JUMP_G7</vt:lpstr>
      <vt:lpstr>JUMP_G8</vt:lpstr>
      <vt:lpstr>JUMP_G9</vt:lpstr>
      <vt:lpstr>JUMP_Guidelines_Bottom</vt:lpstr>
      <vt:lpstr>JUMP_Guidelines_Home</vt:lpstr>
      <vt:lpstr>JUMP_H_Bottom</vt:lpstr>
      <vt:lpstr>JUMP_H_I</vt:lpstr>
      <vt:lpstr>JUMP_H_II</vt:lpstr>
      <vt:lpstr>JUMP_H_III</vt:lpstr>
      <vt:lpstr>JUMP_H_IV</vt:lpstr>
      <vt:lpstr>JUMP_H_IX</vt:lpstr>
      <vt:lpstr>JUMP_H_Top</vt:lpstr>
      <vt:lpstr>JUMP_H_V</vt:lpstr>
      <vt:lpstr>JUMP_H_VI</vt:lpstr>
      <vt:lpstr>JUMP_H_VII</vt:lpstr>
      <vt:lpstr>JUMP_H_VIII</vt:lpstr>
      <vt:lpstr>JUMP_I_Top</vt:lpstr>
      <vt:lpstr>JUMP_J_Top</vt:lpstr>
      <vt:lpstr>JUMP_TOC_Home</vt:lpstr>
      <vt:lpstr>a_Contents!Zone_d_impression</vt:lpstr>
      <vt:lpstr>A_VersionMMP!Zone_d_impression</vt:lpstr>
      <vt:lpstr>'b_Guidelines &amp; conditions'!Zone_d_impression</vt:lpstr>
      <vt:lpstr>B_InstallationData!Zone_d_impression</vt:lpstr>
      <vt:lpstr>C_InstallationDescription!Zone_d_impression</vt:lpstr>
      <vt:lpstr>D_MethodsProcedures!Zone_d_impression</vt:lpstr>
      <vt:lpstr>E_EnergyFlows!Zone_d_impression</vt:lpstr>
      <vt:lpstr>F_ProductBM!Zone_d_impression</vt:lpstr>
      <vt:lpstr>'G_Fall-back'!Zone_d_impression</vt:lpstr>
      <vt:lpstr>H_SpecialBM!Zone_d_impression</vt:lpstr>
      <vt:lpstr>I_MSspecific!Zone_d_impression</vt:lpstr>
      <vt:lpstr>J_Comments!Zone_d_impression</vt:lpstr>
      <vt:lpstr>VersionDocumentation!Zone_d_impression</vt:lpstr>
    </vt:vector>
  </TitlesOfParts>
  <Company>Umweltbundesamt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Heller Christian</dc:creator>
  <cp:lastModifiedBy>ugo demarest</cp:lastModifiedBy>
  <cp:lastPrinted>2019-03-04T13:19:05Z</cp:lastPrinted>
  <dcterms:created xsi:type="dcterms:W3CDTF">2018-09-21T08:45:33Z</dcterms:created>
  <dcterms:modified xsi:type="dcterms:W3CDTF">2025-08-01T12:44:30Z</dcterms:modified>
</cp:coreProperties>
</file>